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U:\LEEDuser\02 Website Content\LEEDv4\EBOM\WEc1 Outdoor water use reduction\"/>
    </mc:Choice>
  </mc:AlternateContent>
  <workbookProtection workbookAlgorithmName="SHA-512" workbookHashValue="jKzIlRQIpTU6qmbKjh6WpngQHZXWRyo2+2grFkidEDe7BRsR95pK2dXDUhu81RJGTj3EeXDsCFEwVZbIqwAl3g==" workbookSaltValue="1mMz8Ic9OlpIYSCmOCE+Yg==" workbookSpinCount="100000" lockStructure="1"/>
  <bookViews>
    <workbookView xWindow="0" yWindow="0" windowWidth="23040" windowHeight="9120"/>
  </bookViews>
  <sheets>
    <sheet name="Part 1 - Baseline &amp; LWA" sheetId="4" r:id="rId1"/>
    <sheet name="Part 2 - LWR" sheetId="5" r:id="rId2"/>
    <sheet name="Part 3 - Results" sheetId="6" r:id="rId3"/>
  </sheets>
  <externalReferences>
    <externalReference r:id="rId4"/>
  </externalReferences>
  <definedNames>
    <definedName name="_xlnm._FilterDatabase" localSheetId="1" hidden="1">'Part 2 - LWR'!$K$59:$L$64</definedName>
    <definedName name="annual_precip">#REF!</definedName>
    <definedName name="efficiency">#REF!</definedName>
    <definedName name="Irrigated_Area">[1]Budget!$C$42</definedName>
    <definedName name="Irrigation_efficiency">'Part 2 - LWR'!$K$60:$L$65</definedName>
    <definedName name="plant_type">'Part 2 - LWR'!$R$41:$U$55</definedName>
    <definedName name="precip">#REF!</definedName>
    <definedName name="_xlnm.Print_Area" localSheetId="1">'Part 2 - LWR'!$A$1:$M$102</definedName>
    <definedName name="referenceET">'Part 1 - Baseline &amp; LWA'!$B$41</definedName>
  </definedNames>
  <calcPr calcId="171027"/>
</workbook>
</file>

<file path=xl/calcChain.xml><?xml version="1.0" encoding="utf-8"?>
<calcChain xmlns="http://schemas.openxmlformats.org/spreadsheetml/2006/main">
  <c r="H42" i="5" l="1"/>
  <c r="F42" i="5"/>
  <c r="H41" i="5"/>
  <c r="F41" i="5"/>
  <c r="H43" i="5"/>
  <c r="F43" i="5"/>
  <c r="H44" i="5"/>
  <c r="K44" i="5"/>
  <c r="P44" i="5" s="1"/>
  <c r="L44" i="5" s="1"/>
  <c r="F44" i="5"/>
  <c r="H45" i="5"/>
  <c r="K45" i="5" s="1"/>
  <c r="P45" i="5" s="1"/>
  <c r="L45" i="5" s="1"/>
  <c r="F45" i="5"/>
  <c r="H46" i="5"/>
  <c r="K46" i="5" s="1"/>
  <c r="F46" i="5"/>
  <c r="H47" i="5"/>
  <c r="K47" i="5" s="1"/>
  <c r="F47" i="5"/>
  <c r="H48" i="5"/>
  <c r="K48" i="5" s="1"/>
  <c r="F48" i="5"/>
  <c r="H49" i="5"/>
  <c r="K49" i="5" s="1"/>
  <c r="F49" i="5"/>
  <c r="H50" i="5"/>
  <c r="K50" i="5" s="1"/>
  <c r="F50" i="5"/>
  <c r="H51" i="5"/>
  <c r="K51" i="5"/>
  <c r="P51" i="5" s="1"/>
  <c r="F51" i="5"/>
  <c r="H52" i="5"/>
  <c r="K52" i="5" s="1"/>
  <c r="P52" i="5" s="1"/>
  <c r="L52" i="5" s="1"/>
  <c r="F52" i="5"/>
  <c r="H53" i="5"/>
  <c r="K53" i="5" s="1"/>
  <c r="F53" i="5"/>
  <c r="H54" i="5"/>
  <c r="K54" i="5" s="1"/>
  <c r="F54" i="5"/>
  <c r="H55" i="5"/>
  <c r="K55" i="5" s="1"/>
  <c r="F55" i="5"/>
  <c r="C56" i="5"/>
  <c r="P56" i="5" s="1"/>
  <c r="B47" i="4"/>
  <c r="B51" i="4" s="1"/>
  <c r="C22" i="6" s="1"/>
  <c r="D5" i="6"/>
  <c r="I42" i="5"/>
  <c r="J42" i="5"/>
  <c r="I41" i="5"/>
  <c r="J41" i="5"/>
  <c r="I43" i="5"/>
  <c r="J43" i="5"/>
  <c r="I44" i="5"/>
  <c r="J44" i="5"/>
  <c r="I45" i="5"/>
  <c r="J45" i="5"/>
  <c r="I46" i="5"/>
  <c r="J46" i="5"/>
  <c r="I47" i="5"/>
  <c r="J47" i="5"/>
  <c r="I48" i="5"/>
  <c r="J48" i="5"/>
  <c r="D5" i="5"/>
  <c r="D6" i="5"/>
  <c r="D7" i="5"/>
  <c r="D8" i="5"/>
  <c r="D10" i="5"/>
  <c r="E12" i="5"/>
  <c r="I49" i="5"/>
  <c r="J49" i="5"/>
  <c r="I50" i="5"/>
  <c r="J50" i="5"/>
  <c r="I51" i="5"/>
  <c r="J51" i="5"/>
  <c r="I52" i="5"/>
  <c r="J52" i="5"/>
  <c r="I53" i="5"/>
  <c r="J53" i="5"/>
  <c r="I54" i="5"/>
  <c r="J54" i="5"/>
  <c r="I55" i="5"/>
  <c r="J55" i="5"/>
  <c r="N41" i="5"/>
  <c r="N42" i="5"/>
  <c r="N43" i="5"/>
  <c r="N44" i="5"/>
  <c r="N45" i="5"/>
  <c r="N46" i="5"/>
  <c r="N47" i="5"/>
  <c r="N48" i="5"/>
  <c r="N49" i="5"/>
  <c r="N50" i="5"/>
  <c r="N51" i="5"/>
  <c r="N52" i="5"/>
  <c r="N53" i="5"/>
  <c r="N54" i="5"/>
  <c r="N55" i="5"/>
  <c r="O41" i="5"/>
  <c r="O42" i="5"/>
  <c r="O43" i="5"/>
  <c r="O44" i="5"/>
  <c r="O45" i="5"/>
  <c r="O46" i="5"/>
  <c r="O47" i="5"/>
  <c r="O48" i="5"/>
  <c r="O49" i="5"/>
  <c r="O50" i="5"/>
  <c r="O51" i="5"/>
  <c r="O52" i="5"/>
  <c r="O53" i="5"/>
  <c r="O54" i="5"/>
  <c r="O55" i="5"/>
  <c r="O56" i="5"/>
  <c r="F12" i="6"/>
  <c r="D10" i="6"/>
  <c r="D8" i="6"/>
  <c r="D7" i="6"/>
  <c r="D6" i="6"/>
  <c r="K43" i="5" l="1"/>
  <c r="K42" i="5"/>
  <c r="K41" i="5"/>
  <c r="P41" i="5" s="1"/>
  <c r="L41" i="5" s="1"/>
  <c r="G39" i="5"/>
  <c r="G38" i="5"/>
  <c r="P50" i="5"/>
  <c r="L50" i="5" s="1"/>
  <c r="P48" i="5"/>
  <c r="L48" i="5" s="1"/>
  <c r="B20" i="6"/>
  <c r="N56" i="5"/>
  <c r="P53" i="5"/>
  <c r="L53" i="5" s="1"/>
  <c r="L51" i="5"/>
  <c r="P46" i="5"/>
  <c r="L46" i="5" s="1"/>
  <c r="P55" i="5"/>
  <c r="L55" i="5" s="1"/>
  <c r="P42" i="5"/>
  <c r="L42" i="5" s="1"/>
  <c r="P47" i="5"/>
  <c r="L47" i="5" s="1"/>
  <c r="P54" i="5"/>
  <c r="L54" i="5" s="1"/>
  <c r="P43" i="5"/>
  <c r="L43" i="5" s="1"/>
  <c r="P49" i="5"/>
  <c r="L49" i="5" s="1"/>
  <c r="I25" i="6" l="1"/>
  <c r="E25" i="6"/>
  <c r="B98" i="5"/>
  <c r="F22" i="6" s="1"/>
  <c r="B31" i="6" s="1"/>
  <c r="L56" i="5"/>
  <c r="E34" i="6" l="1"/>
  <c r="B30" i="6"/>
</calcChain>
</file>

<file path=xl/sharedStrings.xml><?xml version="1.0" encoding="utf-8"?>
<sst xmlns="http://schemas.openxmlformats.org/spreadsheetml/2006/main" count="238" uniqueCount="148">
  <si>
    <t xml:space="preserve"> </t>
  </si>
  <si>
    <t>Zone</t>
  </si>
  <si>
    <t>Where:</t>
  </si>
  <si>
    <r>
      <t>Landscape Coefficient (K</t>
    </r>
    <r>
      <rPr>
        <b/>
        <vertAlign val="subscript"/>
        <sz val="10"/>
        <rFont val="Arial"/>
        <family val="2"/>
      </rPr>
      <t>L</t>
    </r>
    <r>
      <rPr>
        <b/>
        <sz val="10"/>
        <rFont val="Arial"/>
        <family val="2"/>
      </rPr>
      <t>)</t>
    </r>
  </si>
  <si>
    <t xml:space="preserve">Table 1. Landscape Water Requirement </t>
  </si>
  <si>
    <t>OUTPUT - DOES THE DESIGNED LANDSCAPE MEET THE WATER BUDGET?</t>
  </si>
  <si>
    <t>LWR</t>
  </si>
  <si>
    <t>LWA</t>
  </si>
  <si>
    <t xml:space="preserve">If YES, then the water budget criterion is met. </t>
  </si>
  <si>
    <t>A = Area of the hydrozone (square feet)</t>
  </si>
  <si>
    <t>Total Area =</t>
  </si>
  <si>
    <t>Fixed Spray</t>
  </si>
  <si>
    <t>Rotor</t>
  </si>
  <si>
    <t>OUTPUT - WATER REQUIREMENT FOR THE SITE</t>
  </si>
  <si>
    <t>STEP 2B - COMPLETE TABLE 1 BELOW (enter data in white cells only)</t>
  </si>
  <si>
    <r>
      <t>K</t>
    </r>
    <r>
      <rPr>
        <vertAlign val="subscript"/>
        <sz val="10"/>
        <rFont val="Arial"/>
        <family val="2"/>
      </rPr>
      <t>L</t>
    </r>
    <r>
      <rPr>
        <sz val="10"/>
        <rFont val="Arial"/>
        <family val="2"/>
      </rPr>
      <t xml:space="preserve"> = Landscape coefficient for the type of plant in that hydrozone (dimensionless)</t>
    </r>
  </si>
  <si>
    <t>Your Name:</t>
  </si>
  <si>
    <t>Builder Name:</t>
  </si>
  <si>
    <t>Lot Number/Street Address:</t>
  </si>
  <si>
    <t>Irrigation Type</t>
  </si>
  <si>
    <t>Drip - Press Comp</t>
  </si>
  <si>
    <t xml:space="preserve">Source: (The Irrigation Association, October 2001) in </t>
  </si>
  <si>
    <t>Drip - Standard</t>
  </si>
  <si>
    <t>Yes</t>
  </si>
  <si>
    <t>No</t>
  </si>
  <si>
    <t>Turf?</t>
  </si>
  <si>
    <t>Plant Type or Landscape Feature</t>
  </si>
  <si>
    <t>Hydrozone/Landscape Feature Area (sq. ft.)</t>
  </si>
  <si>
    <t>Micro Spray</t>
  </si>
  <si>
    <t>LWA = Landscape water allowance (gallons/month)</t>
  </si>
  <si>
    <t xml:space="preserve">This worksheet determines if the designed landscape meets the water budget. </t>
  </si>
  <si>
    <r>
      <t>LWR</t>
    </r>
    <r>
      <rPr>
        <vertAlign val="subscript"/>
        <sz val="10"/>
        <rFont val="Arial"/>
        <family val="2"/>
      </rPr>
      <t>H</t>
    </r>
    <r>
      <rPr>
        <sz val="10"/>
        <rFont val="Arial"/>
        <family val="2"/>
      </rPr>
      <t xml:space="preserve"> = Landscape water requirement for the hydrozone (gallons/month)</t>
    </r>
  </si>
  <si>
    <t xml:space="preserve">Choose the plant type from the dropdown list (source data is displayed in Table 2).  </t>
  </si>
  <si>
    <t>Table 3.  Distribution Uniformity</t>
  </si>
  <si>
    <r>
      <t>Distribution Uniformity (DU</t>
    </r>
    <r>
      <rPr>
        <b/>
        <vertAlign val="subscript"/>
        <sz val="10"/>
        <rFont val="Arial"/>
        <family val="2"/>
      </rPr>
      <t>LQ</t>
    </r>
    <r>
      <rPr>
        <b/>
        <sz val="10"/>
        <rFont val="Arial"/>
        <family val="2"/>
      </rPr>
      <t>)</t>
    </r>
  </si>
  <si>
    <r>
      <t>DU</t>
    </r>
    <r>
      <rPr>
        <b/>
        <vertAlign val="subscript"/>
        <sz val="10"/>
        <rFont val="Arial"/>
        <family val="2"/>
      </rPr>
      <t xml:space="preserve">(LQ) </t>
    </r>
    <r>
      <rPr>
        <b/>
        <sz val="10"/>
        <rFont val="Arial"/>
        <family val="2"/>
      </rPr>
      <t>or EU*</t>
    </r>
  </si>
  <si>
    <t>No Irrigation</t>
  </si>
  <si>
    <r>
      <t>LWR</t>
    </r>
    <r>
      <rPr>
        <b/>
        <vertAlign val="subscript"/>
        <sz val="10"/>
        <rFont val="Arial"/>
        <family val="2"/>
      </rPr>
      <t xml:space="preserve">H </t>
    </r>
    <r>
      <rPr>
        <b/>
        <sz val="10"/>
        <rFont val="Arial"/>
        <family val="2"/>
      </rPr>
      <t>(gal/month)</t>
    </r>
  </si>
  <si>
    <t>Landscape Water Requirement for the Site (gal/month)</t>
  </si>
  <si>
    <r>
      <t>K</t>
    </r>
    <r>
      <rPr>
        <b/>
        <vertAlign val="subscript"/>
        <sz val="10"/>
        <rFont val="Arial"/>
        <family val="2"/>
      </rPr>
      <t>L</t>
    </r>
  </si>
  <si>
    <t>Trees - Low water requirement</t>
  </si>
  <si>
    <t>Trees - Medium water requirement</t>
  </si>
  <si>
    <t>Trees - High water requirement</t>
  </si>
  <si>
    <t>Shrubs - Medium water requirement</t>
  </si>
  <si>
    <t>Groundcover - Medium water requirement</t>
  </si>
  <si>
    <t>Shrubs - High water requirement</t>
  </si>
  <si>
    <t>Groundcover - High water requirement</t>
  </si>
  <si>
    <r>
      <t>STEP 1B - ENTER THE AVERAGE MONTHLY REFERENCE EVAPOTRANSPIRATION (ET</t>
    </r>
    <r>
      <rPr>
        <b/>
        <vertAlign val="subscript"/>
        <sz val="12"/>
        <rFont val="Arial"/>
        <family val="2"/>
      </rPr>
      <t>o</t>
    </r>
    <r>
      <rPr>
        <b/>
        <sz val="12"/>
        <rFont val="Arial"/>
        <family val="2"/>
      </rPr>
      <t xml:space="preserve">) </t>
    </r>
  </si>
  <si>
    <t xml:space="preserve">Source:  Based on LEED for Homes Rating System 2008. </t>
  </si>
  <si>
    <t>(gallons/month)</t>
  </si>
  <si>
    <t>Turfgrass - Medium water requirement</t>
  </si>
  <si>
    <t>Turfgrass - High water requirement</t>
  </si>
  <si>
    <t>OUTPUT - WATER ALLOWANCE FOR THE SITE</t>
  </si>
  <si>
    <r>
      <t>C</t>
    </r>
    <r>
      <rPr>
        <vertAlign val="subscript"/>
        <sz val="10"/>
        <rFont val="Arial"/>
        <family val="2"/>
      </rPr>
      <t>u</t>
    </r>
    <r>
      <rPr>
        <sz val="10"/>
        <rFont val="Arial"/>
        <family val="2"/>
      </rPr>
      <t xml:space="preserve"> = Conversion factor (0.6233 for results in gallons/month)</t>
    </r>
  </si>
  <si>
    <t>City, State, Zip Code:</t>
  </si>
  <si>
    <t>Peak Watering Month:</t>
  </si>
  <si>
    <t>Turfgrass - Low water requirement</t>
  </si>
  <si>
    <t>Shrubs - Low water requirement</t>
  </si>
  <si>
    <t>Groundcover - Low water requirement</t>
  </si>
  <si>
    <t>Landscape Irrigation Scheduling and Water Management, IA  2005.</t>
  </si>
  <si>
    <t xml:space="preserve">If the landscape water requirement is LESS than the landscape water allowance, then the water budget criterion is met.  </t>
  </si>
  <si>
    <t>Please refer to the WaterSense Water Budget Approach for additional information.</t>
  </si>
  <si>
    <t>Average monthly reference ET (inches/month) for the site's peak watering month</t>
  </si>
  <si>
    <r>
      <t>ET</t>
    </r>
    <r>
      <rPr>
        <vertAlign val="subscript"/>
        <sz val="10"/>
        <rFont val="Arial"/>
        <family val="2"/>
      </rPr>
      <t>o</t>
    </r>
    <r>
      <rPr>
        <sz val="10"/>
        <rFont val="Arial"/>
        <family val="2"/>
      </rPr>
      <t xml:space="preserve"> = Local reference evapotranspiration (inches/month)</t>
    </r>
  </si>
  <si>
    <t xml:space="preserve">To calculate the LWR for the site, enter the information requested below for the site's peak watering month. (Enter data in white cells only.)  </t>
  </si>
  <si>
    <t>Average monthly rainfall (inches/month) for the site's peak watering month</t>
  </si>
  <si>
    <t>Monthly landscape water requirement (gallons/month) based on the site's peak watering month</t>
  </si>
  <si>
    <t>Monthly landscape water allowance (gallons/month) based on the site's peak watering month</t>
  </si>
  <si>
    <t>Water Requirements</t>
  </si>
  <si>
    <t>Low</t>
  </si>
  <si>
    <t>Medium</t>
  </si>
  <si>
    <t>High</t>
  </si>
  <si>
    <t>Trees</t>
  </si>
  <si>
    <t>Shrubs</t>
  </si>
  <si>
    <t>Groundcover</t>
  </si>
  <si>
    <t>Turfgrass</t>
  </si>
  <si>
    <t>Pool, Spa, or Water Feature</t>
  </si>
  <si>
    <t>Nonvegetated Softscape</t>
  </si>
  <si>
    <t>0</t>
  </si>
  <si>
    <t>If NO, then the landscape and/or irrigation system needs to be redesigned to use less water.</t>
  </si>
  <si>
    <t xml:space="preserve">The designed landscape contains </t>
  </si>
  <si>
    <t>STEP 3A - REVIEW THE LWA AND LWR FROM PART 1 AND PART 2</t>
  </si>
  <si>
    <t>STEP 3B - REVIEW THE TOTAL AREA OF TURFGRASS* IN THE DESIGNED LANDSCAPE FROM STEP 2B</t>
  </si>
  <si>
    <t>*This includes the area of any pools, spas, and/or water features, designated by WaterSense to be counted as turfgrass.</t>
  </si>
  <si>
    <t xml:space="preserve">This is </t>
  </si>
  <si>
    <t xml:space="preserve">square feet of turfgrass.* </t>
  </si>
  <si>
    <r>
      <t xml:space="preserve">Next Step: Click on the next tab labeled </t>
    </r>
    <r>
      <rPr>
        <b/>
        <i/>
        <sz val="10"/>
        <rFont val="Arial"/>
        <family val="2"/>
      </rPr>
      <t>Part 2 - LWR</t>
    </r>
    <r>
      <rPr>
        <b/>
        <sz val="10"/>
        <rFont val="Arial"/>
        <family val="2"/>
      </rPr>
      <t xml:space="preserve"> to calculate the landscape water requirement.</t>
    </r>
  </si>
  <si>
    <r>
      <t xml:space="preserve">Next Step: Click on the next tab labeled </t>
    </r>
    <r>
      <rPr>
        <b/>
        <i/>
        <sz val="10"/>
        <rFont val="Arial"/>
        <family val="2"/>
      </rPr>
      <t xml:space="preserve">Part 3 - Results </t>
    </r>
    <r>
      <rPr>
        <b/>
        <sz val="10"/>
        <rFont val="Arial"/>
        <family val="2"/>
      </rPr>
      <t>to view the results.</t>
    </r>
  </si>
  <si>
    <t>If the landscape water requirement is GREATER than the landscape water allowance, then the landscape and/or irrigation system needs to be redesigned to use less water.</t>
  </si>
  <si>
    <t>NA</t>
  </si>
  <si>
    <t>Total Turf</t>
  </si>
  <si>
    <t>Irrigation Type Error</t>
  </si>
  <si>
    <r>
      <t>*Lower quarter distribution uniformity (DU</t>
    </r>
    <r>
      <rPr>
        <vertAlign val="subscript"/>
        <sz val="8"/>
        <rFont val="Arial"/>
        <family val="2"/>
      </rPr>
      <t>LQ</t>
    </r>
    <r>
      <rPr>
        <sz val="8"/>
        <rFont val="Arial"/>
        <family val="2"/>
      </rPr>
      <t xml:space="preserve">) applies to sprinkler zones </t>
    </r>
  </si>
  <si>
    <t>OUTPUT - BASELINE FOR THE SITE</t>
  </si>
  <si>
    <t xml:space="preserve"> for a site based on its peak watering month.</t>
  </si>
  <si>
    <t>Monthly baseline (gallons/month) based on the site's peak watering month</t>
  </si>
  <si>
    <t>reference evapotranspiration for the site's peak watering month. (Enter data in white cells only.)</t>
  </si>
  <si>
    <r>
      <t>R</t>
    </r>
    <r>
      <rPr>
        <vertAlign val="subscript"/>
        <sz val="10"/>
        <rFont val="Arial"/>
        <family val="2"/>
      </rPr>
      <t>a</t>
    </r>
    <r>
      <rPr>
        <sz val="10"/>
        <rFont val="Arial"/>
        <family val="2"/>
      </rPr>
      <t xml:space="preserve"> =Allowable rainfall, designated by WaterSense as 25% of average peak monthly rainfall (R)</t>
    </r>
  </si>
  <si>
    <r>
      <t>Enter the area of the hydrozone (square feet). The total area must equal the landscaped area entered in Step 1A.</t>
    </r>
    <r>
      <rPr>
        <sz val="12"/>
        <color indexed="10"/>
        <rFont val="Arial"/>
        <family val="2"/>
      </rPr>
      <t xml:space="preserve"> </t>
    </r>
  </si>
  <si>
    <t xml:space="preserve">Permeable Hardscape </t>
  </si>
  <si>
    <t>Permeable Hardscape</t>
  </si>
  <si>
    <t>Is an irrigation system being installed on this site?</t>
  </si>
  <si>
    <t>Area of the designed landscape (square feet)</t>
  </si>
  <si>
    <t>The monthly LWR is the water requirement specific to the designed landscape.  The sum of the LWRs for each hydrozone equals the site LWR.</t>
  </si>
  <si>
    <t>The following formula is used to calculate the LWR for each hydrozone:</t>
  </si>
  <si>
    <t>A = Landscaped area (square feet)</t>
  </si>
  <si>
    <t>The LWA is the water allotment for the site.  The following formula is used to calculate the LWA:</t>
  </si>
  <si>
    <t xml:space="preserve">STEP 1A - ENTER THE LANDSCAPED AREA (A) </t>
  </si>
  <si>
    <t>of the landscaped area.</t>
  </si>
  <si>
    <r>
      <t>DU</t>
    </r>
    <r>
      <rPr>
        <vertAlign val="subscript"/>
        <sz val="10"/>
        <rFont val="Arial"/>
        <family val="2"/>
      </rPr>
      <t>LQ</t>
    </r>
    <r>
      <rPr>
        <sz val="10"/>
        <rFont val="Arial"/>
        <family val="2"/>
      </rPr>
      <t xml:space="preserve"> = Lower quarter distribution uniformity</t>
    </r>
  </si>
  <si>
    <t>x</t>
  </si>
  <si>
    <t>Micro Spray*</t>
  </si>
  <si>
    <t>THEN THE IRRIGATION TYPE CAN BE:</t>
  </si>
  <si>
    <t xml:space="preserve">The designed landscape water requirement is a </t>
  </si>
  <si>
    <t xml:space="preserve"> reduction in water use from the baseline calculated in Part 1.</t>
  </si>
  <si>
    <t>IF THE PLANT TYPE OR LANDSCAPE FEATURE IS:</t>
  </si>
  <si>
    <r>
      <t>Trees, Shrubs, or Groundcover with Low Water Requirements (K</t>
    </r>
    <r>
      <rPr>
        <vertAlign val="subscript"/>
        <sz val="10"/>
        <rFont val="Arial"/>
        <family val="2"/>
      </rPr>
      <t>L</t>
    </r>
    <r>
      <rPr>
        <sz val="10"/>
        <rFont val="Arial"/>
        <family val="2"/>
      </rPr>
      <t xml:space="preserve"> = 0.2)</t>
    </r>
  </si>
  <si>
    <r>
      <t>Trees, Shrubs, or Groundcover with Medium or High Water Requirements (K</t>
    </r>
    <r>
      <rPr>
        <vertAlign val="subscript"/>
        <sz val="10"/>
        <rFont val="Arial"/>
        <family val="2"/>
      </rPr>
      <t xml:space="preserve">L </t>
    </r>
    <r>
      <rPr>
        <sz val="10"/>
        <rFont val="Arial"/>
        <family val="2"/>
      </rPr>
      <t>&gt; 0.2)</t>
    </r>
  </si>
  <si>
    <t>www.epa.gov/watersense/nhspecs/wb_data_finder.html</t>
  </si>
  <si>
    <t>To calculate the Baseline and LWA for a site, enter the designed landscaped area and average monthly</t>
  </si>
  <si>
    <t xml:space="preserve">The baseline is the amount of water required by the site during the peak watering month if watered at 100 percent </t>
  </si>
  <si>
    <t>IF THE PLANT TYPE IS:</t>
  </si>
  <si>
    <t>THEN THE IRRIGATION TYPE SHALL BE:</t>
  </si>
  <si>
    <t>yes</t>
  </si>
  <si>
    <t>no</t>
  </si>
  <si>
    <t>Choose the irrigation type from the dropdown list (source data is displayed in Table 3; guidance is displayed in Table 4 and Table 5).</t>
  </si>
  <si>
    <t>Table 4. Appropriate Irrigation Types - Landscaped Areas with Irrigation Systems</t>
  </si>
  <si>
    <t>Table 5. Appropriate Irrigation Types - Landscaped Areas without Irrigation Systems</t>
  </si>
  <si>
    <t xml:space="preserve">Obtain from Water Budget Data Finder at </t>
  </si>
  <si>
    <r>
      <t>of reference evapotranspiration (ET</t>
    </r>
    <r>
      <rPr>
        <vertAlign val="subscript"/>
        <sz val="10"/>
        <rFont val="Arial"/>
        <family val="2"/>
      </rPr>
      <t>o</t>
    </r>
    <r>
      <rPr>
        <sz val="10"/>
        <rFont val="Arial"/>
        <family val="2"/>
      </rPr>
      <t>).  The following formula is used to calculate the baseline:</t>
    </r>
  </si>
  <si>
    <r>
      <t>Baseline = ET</t>
    </r>
    <r>
      <rPr>
        <vertAlign val="subscript"/>
        <sz val="10"/>
        <rFont val="Arial"/>
        <family val="2"/>
      </rPr>
      <t>o</t>
    </r>
    <r>
      <rPr>
        <sz val="10"/>
        <rFont val="Arial"/>
        <family val="2"/>
      </rPr>
      <t xml:space="preserve"> x landscaped area x 0.6233</t>
    </r>
  </si>
  <si>
    <r>
      <t>This worksheet determines</t>
    </r>
    <r>
      <rPr>
        <b/>
        <sz val="14"/>
        <color indexed="10"/>
        <rFont val="Arial"/>
        <family val="2"/>
      </rPr>
      <t xml:space="preserve"> </t>
    </r>
    <r>
      <rPr>
        <b/>
        <sz val="14"/>
        <color indexed="18"/>
        <rFont val="Arial"/>
        <family val="2"/>
      </rPr>
      <t xml:space="preserve">the baseline and the landscape water allowance (LWA) </t>
    </r>
  </si>
  <si>
    <t>This worksheet determines the monthly landscape water requirement (LWR) for a site based on its peak watering month.</t>
  </si>
  <si>
    <t>STEP 2A - ENTER THE AVERAGE MONTHLY RAINFALL (R) AT THE SITE FOR THE PEAK WATERING MONTH IDENTIFIED IN PART 1</t>
  </si>
  <si>
    <t>Table 2. Plant Type or Landscape Feature and Associated Landscape Coefficient</t>
  </si>
  <si>
    <t>and emission uniformity (EU) applies to drip/microirrigation zones.</t>
  </si>
  <si>
    <r>
      <t>Turfgrass with Low, Medium, or High Water Requirements (K</t>
    </r>
    <r>
      <rPr>
        <vertAlign val="subscript"/>
        <sz val="10"/>
        <rFont val="Arial"/>
        <family val="2"/>
      </rPr>
      <t>L</t>
    </r>
    <r>
      <rPr>
        <sz val="10"/>
        <rFont val="Arial"/>
        <family val="2"/>
      </rPr>
      <t xml:space="preserve"> &gt; 0.2)</t>
    </r>
  </si>
  <si>
    <t>*Please see additional information in the WaterSense Water Budget Approach for landscapes installed without irrigation systems.</t>
  </si>
  <si>
    <t>Irrigation DU (hidden)</t>
  </si>
  <si>
    <t>Default DU (hidden)</t>
  </si>
  <si>
    <r>
      <t xml:space="preserve">This water budget tool </t>
    </r>
    <r>
      <rPr>
        <b/>
        <sz val="10"/>
        <color indexed="62"/>
        <rFont val="Arial"/>
        <family val="2"/>
      </rPr>
      <t>shall</t>
    </r>
    <r>
      <rPr>
        <b/>
        <sz val="10"/>
        <color indexed="18"/>
        <rFont val="Arial"/>
        <family val="2"/>
      </rPr>
      <t xml:space="preserve"> be used to determine if the designed landscape meets Criteria 4.1.1 of the specification. </t>
    </r>
  </si>
  <si>
    <t>WaterSense New Home Specification: Water Budget Tool (V 1.02)</t>
  </si>
  <si>
    <r>
      <t xml:space="preserve">* Micro spray may only be used on vegetation other than turfgrass if it meets the definition of microirrigation system, which according to the </t>
    </r>
    <r>
      <rPr>
        <i/>
        <sz val="8"/>
        <rFont val="Arial"/>
        <family val="2"/>
      </rPr>
      <t xml:space="preserve">WaterSense New Home Specification </t>
    </r>
    <r>
      <rPr>
        <sz val="8"/>
        <rFont val="Arial"/>
        <family val="2"/>
      </rPr>
      <t>is</t>
    </r>
    <r>
      <rPr>
        <sz val="8"/>
        <rFont val="Arial"/>
        <family val="2"/>
      </rPr>
      <t>: "The frequent application of small quantities of water on or below the soil surface as drops, tiny streams or miniature spray through emitters or applicators placed along a water delivery line. Microirrigation encompasses a number of methods or concepts, such as bubbler, drip, trickle, mist or spray, and subsurface irrigation. For the purposes of this specification, microirrigation includes emission devices that have flow rates less than 30 gallons per hour."</t>
    </r>
  </si>
  <si>
    <t>LEEDuser</t>
  </si>
  <si>
    <t>Brattleboro, VT, 05301</t>
  </si>
  <si>
    <t>July</t>
  </si>
  <si>
    <t>Example Office Building</t>
  </si>
  <si>
    <t>155 Green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</si>
</sst>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
    <numFmt numFmtId="165" formatCode="_(* #,##0_);_(* \(#,##0\);_(* &quot;-&quot;??_);_(@_)"/>
  </numFmts>
  <fonts count="39" x14ac:knownFonts="1">
    <font>
      <sz val="10"/>
      <name val="Arial"/>
    </font>
    <font>
      <sz val="10"/>
      <name val="Arial"/>
      <family val="2"/>
    </font>
    <font>
      <b/>
      <sz val="10"/>
      <name val="Arial"/>
      <family val="2"/>
    </font>
    <font>
      <b/>
      <sz val="12"/>
      <name val="Arial"/>
      <family val="2"/>
    </font>
    <font>
      <b/>
      <sz val="12"/>
      <color indexed="18"/>
      <name val="Arial"/>
      <family val="2"/>
    </font>
    <font>
      <sz val="8"/>
      <name val="Arial"/>
      <family val="2"/>
    </font>
    <font>
      <sz val="12"/>
      <name val="Arial"/>
      <family val="2"/>
    </font>
    <font>
      <b/>
      <sz val="14"/>
      <color indexed="18"/>
      <name val="Arial"/>
      <family val="2"/>
    </font>
    <font>
      <sz val="10"/>
      <name val="Arial"/>
      <family val="2"/>
    </font>
    <font>
      <b/>
      <sz val="10"/>
      <color indexed="18"/>
      <name val="Arial"/>
      <family val="2"/>
    </font>
    <font>
      <sz val="10"/>
      <color indexed="18"/>
      <name val="Arial"/>
      <family val="2"/>
    </font>
    <font>
      <b/>
      <sz val="10"/>
      <name val="Arial"/>
      <family val="2"/>
    </font>
    <font>
      <sz val="10"/>
      <name val="Arial"/>
      <family val="2"/>
    </font>
    <font>
      <b/>
      <sz val="12"/>
      <color indexed="62"/>
      <name val="Arial"/>
      <family val="2"/>
    </font>
    <font>
      <vertAlign val="subscript"/>
      <sz val="10"/>
      <name val="Arial"/>
      <family val="2"/>
    </font>
    <font>
      <sz val="12"/>
      <color indexed="18"/>
      <name val="Arial"/>
      <family val="2"/>
    </font>
    <font>
      <b/>
      <vertAlign val="subscript"/>
      <sz val="10"/>
      <name val="Arial"/>
      <family val="2"/>
    </font>
    <font>
      <b/>
      <vertAlign val="subscript"/>
      <sz val="12"/>
      <name val="Arial"/>
      <family val="2"/>
    </font>
    <font>
      <sz val="10"/>
      <color indexed="10"/>
      <name val="Arial"/>
      <family val="2"/>
    </font>
    <font>
      <sz val="12"/>
      <color indexed="10"/>
      <name val="Arial"/>
      <family val="2"/>
    </font>
    <font>
      <sz val="10"/>
      <color indexed="42"/>
      <name val="Arial"/>
      <family val="2"/>
    </font>
    <font>
      <sz val="8"/>
      <name val="Arial"/>
      <family val="2"/>
    </font>
    <font>
      <b/>
      <sz val="12"/>
      <color indexed="10"/>
      <name val="Arial"/>
      <family val="2"/>
    </font>
    <font>
      <vertAlign val="subscript"/>
      <sz val="8"/>
      <name val="Arial"/>
      <family val="2"/>
    </font>
    <font>
      <sz val="10"/>
      <color indexed="22"/>
      <name val="Arial"/>
      <family val="2"/>
    </font>
    <font>
      <b/>
      <sz val="14"/>
      <color indexed="10"/>
      <name val="Arial"/>
      <family val="2"/>
    </font>
    <font>
      <sz val="8"/>
      <color indexed="10"/>
      <name val="Arial"/>
      <family val="2"/>
    </font>
    <font>
      <b/>
      <sz val="10"/>
      <color indexed="62"/>
      <name val="Arial"/>
      <family val="2"/>
    </font>
    <font>
      <sz val="10"/>
      <color indexed="22"/>
      <name val="Arial"/>
      <family val="2"/>
    </font>
    <font>
      <sz val="11"/>
      <name val="Arial Narrow"/>
      <family val="2"/>
    </font>
    <font>
      <b/>
      <i/>
      <sz val="10"/>
      <name val="Arial"/>
      <family val="2"/>
    </font>
    <font>
      <sz val="10"/>
      <color indexed="10"/>
      <name val="Arial"/>
      <family val="2"/>
    </font>
    <font>
      <u/>
      <sz val="10"/>
      <color indexed="12"/>
      <name val="Arial"/>
      <family val="2"/>
    </font>
    <font>
      <b/>
      <sz val="10"/>
      <color indexed="18"/>
      <name val="Arial"/>
      <family val="2"/>
    </font>
    <font>
      <sz val="14"/>
      <color indexed="10"/>
      <name val="Arial"/>
      <family val="2"/>
    </font>
    <font>
      <b/>
      <sz val="10"/>
      <color indexed="23"/>
      <name val="Arial"/>
      <family val="2"/>
    </font>
    <font>
      <u/>
      <sz val="10"/>
      <color indexed="12"/>
      <name val="Arial"/>
      <family val="2"/>
    </font>
    <font>
      <i/>
      <sz val="8"/>
      <name val="Arial"/>
      <family val="2"/>
    </font>
    <font>
      <b/>
      <sz val="10"/>
      <color indexed="10"/>
      <name val="Arial"/>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2" fillId="0" borderId="0" applyNumberFormat="0" applyFill="0" applyBorder="0" applyAlignment="0" applyProtection="0">
      <alignment vertical="top"/>
      <protection locked="0"/>
    </xf>
    <xf numFmtId="9" fontId="1" fillId="0" borderId="0" applyFont="0" applyFill="0" applyBorder="0" applyAlignment="0" applyProtection="0"/>
  </cellStyleXfs>
  <cellXfs count="324">
    <xf numFmtId="0" fontId="0" fillId="0" borderId="0" xfId="0"/>
    <xf numFmtId="0" fontId="3" fillId="2" borderId="1" xfId="0" applyFont="1" applyFill="1" applyBorder="1" applyProtection="1">
      <protection locked="0"/>
    </xf>
    <xf numFmtId="0" fontId="0" fillId="3" borderId="2" xfId="0" applyFill="1" applyBorder="1" applyProtection="1"/>
    <xf numFmtId="0" fontId="0" fillId="3" borderId="3" xfId="0" applyFill="1" applyBorder="1" applyProtection="1"/>
    <xf numFmtId="0" fontId="0" fillId="3" borderId="0" xfId="0" applyFill="1" applyBorder="1" applyProtection="1"/>
    <xf numFmtId="0" fontId="0" fillId="3" borderId="4" xfId="0" applyFill="1" applyBorder="1" applyProtection="1"/>
    <xf numFmtId="0" fontId="0" fillId="4" borderId="0" xfId="0" applyFill="1" applyProtection="1"/>
    <xf numFmtId="0" fontId="0" fillId="4" borderId="2" xfId="0" applyFill="1" applyBorder="1" applyProtection="1"/>
    <xf numFmtId="0" fontId="0" fillId="4" borderId="5" xfId="0" applyFill="1" applyBorder="1" applyProtection="1"/>
    <xf numFmtId="0" fontId="0" fillId="4" borderId="6" xfId="0" applyFill="1" applyBorder="1" applyProtection="1"/>
    <xf numFmtId="0" fontId="0" fillId="4" borderId="3" xfId="0" applyFill="1" applyBorder="1" applyProtection="1"/>
    <xf numFmtId="0" fontId="0" fillId="4" borderId="0" xfId="0" applyFill="1" applyBorder="1" applyProtection="1"/>
    <xf numFmtId="0" fontId="0" fillId="4" borderId="4" xfId="0" applyFill="1" applyBorder="1" applyProtection="1"/>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5" borderId="2" xfId="0" applyFill="1" applyBorder="1" applyProtection="1"/>
    <xf numFmtId="0" fontId="0" fillId="5" borderId="5" xfId="0" applyFill="1" applyBorder="1" applyProtection="1"/>
    <xf numFmtId="0" fontId="0" fillId="5" borderId="6" xfId="0" applyFill="1" applyBorder="1" applyProtection="1"/>
    <xf numFmtId="0" fontId="0" fillId="5" borderId="3" xfId="0" applyFill="1" applyBorder="1" applyProtection="1"/>
    <xf numFmtId="0" fontId="0" fillId="5" borderId="0" xfId="0" applyFill="1" applyBorder="1" applyProtection="1"/>
    <xf numFmtId="0" fontId="0" fillId="5" borderId="4" xfId="0" applyFill="1" applyBorder="1" applyProtection="1"/>
    <xf numFmtId="0" fontId="8" fillId="5" borderId="0" xfId="0" applyFont="1" applyFill="1" applyBorder="1" applyProtection="1"/>
    <xf numFmtId="0" fontId="0" fillId="5" borderId="8" xfId="0" applyFill="1" applyBorder="1" applyProtection="1"/>
    <xf numFmtId="0" fontId="8" fillId="5" borderId="8" xfId="0" applyFont="1" applyFill="1" applyBorder="1" applyProtection="1"/>
    <xf numFmtId="0" fontId="0" fillId="5" borderId="9" xfId="0" applyFill="1" applyBorder="1" applyProtection="1"/>
    <xf numFmtId="0" fontId="0" fillId="0" borderId="0" xfId="0" applyFill="1" applyProtection="1"/>
    <xf numFmtId="0" fontId="0" fillId="0" borderId="0" xfId="0" applyFill="1" applyBorder="1" applyProtection="1"/>
    <xf numFmtId="0" fontId="6" fillId="0" borderId="0" xfId="0" applyFont="1" applyFill="1" applyProtection="1"/>
    <xf numFmtId="0" fontId="0" fillId="6" borderId="2" xfId="0" applyFill="1" applyBorder="1" applyProtection="1"/>
    <xf numFmtId="0" fontId="0" fillId="6" borderId="5" xfId="0" applyFill="1" applyBorder="1" applyProtection="1"/>
    <xf numFmtId="0" fontId="0" fillId="6" borderId="6" xfId="0" applyFill="1" applyBorder="1" applyProtection="1"/>
    <xf numFmtId="0" fontId="0" fillId="6" borderId="3" xfId="0" applyFill="1" applyBorder="1" applyProtection="1"/>
    <xf numFmtId="0" fontId="0" fillId="6" borderId="0" xfId="0" applyFill="1" applyBorder="1" applyProtection="1"/>
    <xf numFmtId="0" fontId="0" fillId="6" borderId="4" xfId="0" applyFill="1" applyBorder="1" applyProtection="1"/>
    <xf numFmtId="0" fontId="8" fillId="6" borderId="0" xfId="0" applyFont="1" applyFill="1" applyBorder="1" applyProtection="1"/>
    <xf numFmtId="0" fontId="0" fillId="6" borderId="7" xfId="0" applyFill="1" applyBorder="1" applyProtection="1"/>
    <xf numFmtId="0" fontId="0" fillId="6" borderId="8" xfId="0" applyFill="1" applyBorder="1" applyProtection="1"/>
    <xf numFmtId="0" fontId="0" fillId="6" borderId="9" xfId="0" applyFill="1" applyBorder="1" applyProtection="1"/>
    <xf numFmtId="0" fontId="3" fillId="6" borderId="0" xfId="0" applyFont="1" applyFill="1" applyBorder="1" applyProtection="1"/>
    <xf numFmtId="0" fontId="6" fillId="6" borderId="0" xfId="0" applyFont="1" applyFill="1" applyBorder="1" applyProtection="1"/>
    <xf numFmtId="0" fontId="0" fillId="4" borderId="0" xfId="0" applyFill="1" applyBorder="1" applyAlignment="1" applyProtection="1">
      <alignment horizontal="left"/>
    </xf>
    <xf numFmtId="164" fontId="0" fillId="4" borderId="0" xfId="0" applyNumberFormat="1" applyFill="1" applyBorder="1" applyProtection="1"/>
    <xf numFmtId="0" fontId="4" fillId="4" borderId="0" xfId="0" applyFont="1" applyFill="1" applyBorder="1" applyProtection="1"/>
    <xf numFmtId="0" fontId="0" fillId="4" borderId="10" xfId="0" applyFill="1" applyBorder="1" applyProtection="1"/>
    <xf numFmtId="0" fontId="8" fillId="6" borderId="5" xfId="0" applyFont="1" applyFill="1" applyBorder="1" applyProtection="1"/>
    <xf numFmtId="0" fontId="13" fillId="6" borderId="0" xfId="0" applyFont="1" applyFill="1" applyBorder="1" applyProtection="1"/>
    <xf numFmtId="0" fontId="0" fillId="4" borderId="5" xfId="0" applyFill="1" applyBorder="1" applyAlignment="1" applyProtection="1">
      <alignment horizontal="left"/>
    </xf>
    <xf numFmtId="164" fontId="0" fillId="4" borderId="5" xfId="0" applyNumberFormat="1" applyFill="1" applyBorder="1" applyProtection="1"/>
    <xf numFmtId="0" fontId="3" fillId="4" borderId="10" xfId="0" applyFont="1" applyFill="1" applyBorder="1" applyAlignment="1" applyProtection="1">
      <alignment horizontal="left" vertical="center"/>
    </xf>
    <xf numFmtId="0" fontId="8" fillId="4" borderId="10" xfId="0" applyFont="1" applyFill="1" applyBorder="1" applyAlignment="1" applyProtection="1">
      <alignment horizontal="left"/>
    </xf>
    <xf numFmtId="164" fontId="8" fillId="4" borderId="10" xfId="0" applyNumberFormat="1" applyFont="1" applyFill="1" applyBorder="1" applyAlignment="1" applyProtection="1">
      <alignment horizontal="left"/>
    </xf>
    <xf numFmtId="0" fontId="2" fillId="3" borderId="11" xfId="0" applyFont="1" applyFill="1" applyBorder="1" applyProtection="1"/>
    <xf numFmtId="0" fontId="2" fillId="3" borderId="12" xfId="0" applyFont="1" applyFill="1" applyBorder="1" applyProtection="1"/>
    <xf numFmtId="0" fontId="0" fillId="3" borderId="12" xfId="0" applyFill="1" applyBorder="1" applyProtection="1"/>
    <xf numFmtId="0" fontId="0" fillId="3" borderId="13" xfId="0" applyFill="1" applyBorder="1" applyProtection="1"/>
    <xf numFmtId="0" fontId="2" fillId="3" borderId="14" xfId="0" applyFont="1" applyFill="1" applyBorder="1" applyProtection="1"/>
    <xf numFmtId="0" fontId="2" fillId="3" borderId="10" xfId="0" applyFont="1" applyFill="1" applyBorder="1" applyProtection="1"/>
    <xf numFmtId="0" fontId="0" fillId="3" borderId="10" xfId="0" applyFill="1" applyBorder="1" applyProtection="1"/>
    <xf numFmtId="0" fontId="0" fillId="3" borderId="15" xfId="0" applyFill="1" applyBorder="1" applyProtection="1"/>
    <xf numFmtId="164" fontId="0" fillId="0" borderId="0" xfId="0" applyNumberFormat="1" applyFill="1" applyBorder="1" applyProtection="1"/>
    <xf numFmtId="0" fontId="0" fillId="0" borderId="0" xfId="0" applyFill="1" applyBorder="1" applyAlignment="1" applyProtection="1">
      <alignment horizontal="left"/>
    </xf>
    <xf numFmtId="0" fontId="8"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0" fillId="0" borderId="0" xfId="0" applyFill="1" applyBorder="1" applyAlignment="1" applyProtection="1"/>
    <xf numFmtId="0" fontId="4" fillId="6" borderId="5" xfId="0" applyFont="1" applyFill="1" applyBorder="1" applyProtection="1"/>
    <xf numFmtId="0" fontId="10" fillId="6" borderId="5" xfId="0" applyFont="1" applyFill="1" applyBorder="1" applyProtection="1"/>
    <xf numFmtId="0" fontId="7" fillId="5" borderId="0" xfId="0" applyFont="1" applyFill="1" applyBorder="1" applyProtection="1"/>
    <xf numFmtId="0" fontId="10" fillId="5" borderId="0" xfId="0" applyFont="1" applyFill="1" applyBorder="1" applyProtection="1"/>
    <xf numFmtId="0" fontId="10" fillId="5" borderId="4" xfId="0" applyFont="1" applyFill="1" applyBorder="1" applyProtection="1"/>
    <xf numFmtId="0" fontId="7" fillId="3" borderId="5" xfId="0" applyFont="1" applyFill="1" applyBorder="1" applyProtection="1"/>
    <xf numFmtId="0" fontId="10" fillId="3" borderId="5" xfId="0" applyFont="1" applyFill="1" applyBorder="1" applyProtection="1"/>
    <xf numFmtId="0" fontId="10" fillId="3" borderId="6" xfId="0" applyFont="1" applyFill="1" applyBorder="1" applyProtection="1"/>
    <xf numFmtId="0" fontId="9" fillId="3" borderId="0" xfId="0" applyFont="1" applyFill="1" applyBorder="1" applyProtection="1"/>
    <xf numFmtId="0" fontId="10" fillId="3" borderId="0" xfId="0" applyFont="1" applyFill="1" applyBorder="1" applyProtection="1"/>
    <xf numFmtId="0" fontId="10" fillId="3" borderId="4" xfId="0" applyFont="1" applyFill="1" applyBorder="1" applyProtection="1"/>
    <xf numFmtId="0" fontId="4" fillId="6" borderId="0" xfId="0" applyFont="1" applyFill="1" applyBorder="1" applyProtection="1"/>
    <xf numFmtId="0" fontId="10" fillId="6" borderId="0" xfId="0" applyFont="1" applyFill="1" applyBorder="1" applyProtection="1"/>
    <xf numFmtId="0" fontId="15" fillId="6" borderId="0" xfId="0" applyFont="1" applyFill="1" applyBorder="1" applyProtection="1"/>
    <xf numFmtId="0" fontId="0" fillId="6" borderId="0" xfId="0" applyFill="1" applyProtection="1"/>
    <xf numFmtId="0" fontId="0" fillId="6" borderId="0" xfId="0" applyFill="1" applyBorder="1" applyAlignment="1" applyProtection="1"/>
    <xf numFmtId="0" fontId="0" fillId="2" borderId="0" xfId="0" applyFill="1" applyProtection="1"/>
    <xf numFmtId="0" fontId="8" fillId="4" borderId="0" xfId="0" applyFont="1" applyFill="1" applyBorder="1" applyAlignment="1" applyProtection="1">
      <alignment horizontal="left"/>
    </xf>
    <xf numFmtId="3" fontId="3" fillId="3" borderId="1" xfId="0" applyNumberFormat="1" applyFont="1" applyFill="1" applyBorder="1" applyProtection="1"/>
    <xf numFmtId="0" fontId="0" fillId="5" borderId="0" xfId="0" applyFill="1" applyProtection="1"/>
    <xf numFmtId="0" fontId="4" fillId="6" borderId="0" xfId="0" applyFont="1" applyFill="1" applyBorder="1" applyAlignment="1" applyProtection="1">
      <alignment horizontal="right"/>
    </xf>
    <xf numFmtId="0" fontId="4" fillId="6" borderId="0" xfId="0" applyFont="1" applyFill="1" applyBorder="1" applyAlignment="1" applyProtection="1"/>
    <xf numFmtId="0" fontId="10" fillId="6" borderId="0" xfId="0" applyFont="1" applyFill="1" applyBorder="1" applyAlignment="1" applyProtection="1"/>
    <xf numFmtId="0" fontId="15" fillId="3" borderId="16" xfId="0" applyFont="1" applyFill="1" applyBorder="1" applyProtection="1"/>
    <xf numFmtId="0" fontId="18" fillId="5" borderId="0" xfId="0" applyFont="1" applyFill="1" applyBorder="1" applyProtection="1"/>
    <xf numFmtId="0" fontId="18" fillId="5" borderId="7" xfId="0" applyFont="1" applyFill="1" applyBorder="1" applyProtection="1"/>
    <xf numFmtId="0" fontId="18" fillId="6" borderId="0" xfId="0" applyFont="1" applyFill="1" applyBorder="1" applyAlignment="1" applyProtection="1"/>
    <xf numFmtId="3" fontId="3" fillId="4" borderId="0" xfId="0" applyNumberFormat="1" applyFont="1" applyFill="1" applyBorder="1" applyProtection="1"/>
    <xf numFmtId="3" fontId="0" fillId="2" borderId="17" xfId="0" applyNumberFormat="1" applyFill="1" applyBorder="1" applyAlignment="1" applyProtection="1">
      <alignment horizontal="center"/>
      <protection locked="0"/>
    </xf>
    <xf numFmtId="0" fontId="0" fillId="3" borderId="0" xfId="0" applyFill="1" applyProtection="1"/>
    <xf numFmtId="0" fontId="8" fillId="2" borderId="18" xfId="0" applyFont="1" applyFill="1" applyBorder="1" applyAlignment="1" applyProtection="1"/>
    <xf numFmtId="0" fontId="8" fillId="2" borderId="19" xfId="0" applyFont="1" applyFill="1" applyBorder="1" applyAlignment="1" applyProtection="1"/>
    <xf numFmtId="0" fontId="8" fillId="3" borderId="0" xfId="0" applyFont="1" applyFill="1" applyBorder="1" applyAlignment="1" applyProtection="1"/>
    <xf numFmtId="0" fontId="22" fillId="5" borderId="5" xfId="0" applyFont="1" applyFill="1" applyBorder="1" applyAlignment="1" applyProtection="1">
      <alignment horizontal="left"/>
    </xf>
    <xf numFmtId="0" fontId="22" fillId="5" borderId="5" xfId="0" applyFont="1" applyFill="1" applyBorder="1" applyAlignment="1" applyProtection="1">
      <alignment horizontal="left" wrapText="1"/>
    </xf>
    <xf numFmtId="0" fontId="15" fillId="6" borderId="0" xfId="0" applyFont="1" applyFill="1" applyBorder="1" applyAlignment="1" applyProtection="1"/>
    <xf numFmtId="0" fontId="21" fillId="6" borderId="0" xfId="0" applyFont="1" applyFill="1" applyBorder="1" applyAlignment="1" applyProtection="1">
      <alignment vertical="top"/>
    </xf>
    <xf numFmtId="0" fontId="10" fillId="3" borderId="0" xfId="0" applyFont="1" applyFill="1" applyBorder="1" applyAlignment="1" applyProtection="1">
      <alignment horizontal="left"/>
    </xf>
    <xf numFmtId="0" fontId="10" fillId="3" borderId="0" xfId="0" applyFont="1" applyFill="1" applyBorder="1" applyAlignment="1" applyProtection="1"/>
    <xf numFmtId="9" fontId="3" fillId="3" borderId="1" xfId="0" applyNumberFormat="1" applyFont="1" applyFill="1" applyBorder="1" applyAlignment="1" applyProtection="1">
      <alignment horizontal="center"/>
    </xf>
    <xf numFmtId="3" fontId="3" fillId="3" borderId="1" xfId="0" applyNumberFormat="1" applyFont="1" applyFill="1" applyBorder="1" applyAlignment="1" applyProtection="1">
      <alignment horizontal="center"/>
    </xf>
    <xf numFmtId="3" fontId="4" fillId="3" borderId="20" xfId="0" applyNumberFormat="1" applyFont="1" applyFill="1" applyBorder="1" applyAlignment="1" applyProtection="1">
      <alignment horizontal="center"/>
    </xf>
    <xf numFmtId="0" fontId="15" fillId="3" borderId="16" xfId="0" applyFont="1" applyFill="1" applyBorder="1" applyAlignment="1" applyProtection="1">
      <alignment horizontal="left"/>
    </xf>
    <xf numFmtId="3" fontId="3" fillId="0" borderId="1" xfId="0" applyNumberFormat="1" applyFont="1" applyFill="1" applyBorder="1" applyProtection="1">
      <protection locked="0"/>
    </xf>
    <xf numFmtId="0" fontId="10" fillId="3" borderId="4" xfId="0" applyFont="1" applyFill="1" applyBorder="1" applyAlignment="1" applyProtection="1"/>
    <xf numFmtId="164" fontId="8" fillId="4" borderId="0" xfId="0" applyNumberFormat="1" applyFont="1" applyFill="1" applyBorder="1" applyAlignment="1" applyProtection="1">
      <alignment horizontal="left"/>
    </xf>
    <xf numFmtId="0" fontId="21" fillId="6" borderId="0" xfId="0" applyFont="1" applyFill="1" applyBorder="1" applyProtection="1"/>
    <xf numFmtId="3" fontId="0" fillId="2" borderId="21" xfId="0" applyNumberFormat="1" applyFill="1" applyBorder="1" applyAlignment="1" applyProtection="1">
      <alignment horizontal="center"/>
      <protection locked="0"/>
    </xf>
    <xf numFmtId="3" fontId="0" fillId="2" borderId="22" xfId="0" applyNumberFormat="1" applyFill="1" applyBorder="1" applyAlignment="1" applyProtection="1">
      <alignment horizontal="center"/>
      <protection locked="0"/>
    </xf>
    <xf numFmtId="9" fontId="0" fillId="4" borderId="21" xfId="4" applyNumberFormat="1" applyFont="1" applyFill="1" applyBorder="1" applyAlignment="1" applyProtection="1">
      <alignment horizontal="center"/>
    </xf>
    <xf numFmtId="0" fontId="0" fillId="0" borderId="21" xfId="0" applyFill="1" applyBorder="1" applyAlignment="1" applyProtection="1">
      <alignment horizontal="center"/>
      <protection locked="0"/>
    </xf>
    <xf numFmtId="0" fontId="2" fillId="4" borderId="24" xfId="0" applyFont="1" applyFill="1" applyBorder="1" applyAlignment="1" applyProtection="1">
      <alignment horizontal="center" wrapText="1"/>
    </xf>
    <xf numFmtId="0" fontId="2" fillId="4" borderId="25" xfId="0" applyFont="1" applyFill="1" applyBorder="1" applyAlignment="1" applyProtection="1">
      <alignment horizontal="center" wrapText="1"/>
    </xf>
    <xf numFmtId="0" fontId="2" fillId="4" borderId="26" xfId="0" applyFont="1" applyFill="1" applyBorder="1" applyAlignment="1" applyProtection="1">
      <alignment horizontal="center" wrapText="1"/>
    </xf>
    <xf numFmtId="0" fontId="0" fillId="4" borderId="27" xfId="0" applyFill="1" applyBorder="1" applyAlignment="1" applyProtection="1">
      <alignment horizontal="center"/>
    </xf>
    <xf numFmtId="0" fontId="0" fillId="4" borderId="21" xfId="0" applyFill="1" applyBorder="1" applyAlignment="1" applyProtection="1">
      <alignment horizontal="center"/>
    </xf>
    <xf numFmtId="165" fontId="0" fillId="4" borderId="28" xfId="1" applyNumberFormat="1" applyFont="1" applyFill="1" applyBorder="1" applyAlignment="1" applyProtection="1">
      <alignment horizontal="center"/>
    </xf>
    <xf numFmtId="0" fontId="0" fillId="4" borderId="29" xfId="0" applyFill="1" applyBorder="1" applyAlignment="1" applyProtection="1">
      <alignment horizontal="center"/>
    </xf>
    <xf numFmtId="0" fontId="2" fillId="0" borderId="0" xfId="0" applyFont="1" applyFill="1" applyBorder="1" applyAlignment="1" applyProtection="1">
      <alignment vertical="center"/>
    </xf>
    <xf numFmtId="0" fontId="0" fillId="4" borderId="30" xfId="0" applyFill="1" applyBorder="1" applyAlignment="1" applyProtection="1">
      <alignment horizontal="center"/>
    </xf>
    <xf numFmtId="0" fontId="11" fillId="4" borderId="20" xfId="0" applyFont="1" applyFill="1" applyBorder="1" applyAlignment="1" applyProtection="1">
      <alignment vertical="center" wrapText="1"/>
    </xf>
    <xf numFmtId="3" fontId="12" fillId="3" borderId="1" xfId="0" applyNumberFormat="1" applyFont="1" applyFill="1" applyBorder="1" applyAlignment="1" applyProtection="1">
      <alignment horizontal="center"/>
    </xf>
    <xf numFmtId="165" fontId="12" fillId="3" borderId="26" xfId="1" applyNumberFormat="1" applyFont="1" applyFill="1" applyBorder="1" applyProtection="1"/>
    <xf numFmtId="0" fontId="2" fillId="6" borderId="0" xfId="0" applyFont="1" applyFill="1" applyBorder="1" applyAlignment="1" applyProtection="1">
      <alignment horizontal="center" vertical="center"/>
    </xf>
    <xf numFmtId="0" fontId="8" fillId="6" borderId="0" xfId="0" applyFont="1" applyFill="1" applyBorder="1" applyAlignment="1" applyProtection="1">
      <alignment horizontal="center" vertical="center"/>
    </xf>
    <xf numFmtId="0" fontId="8" fillId="4" borderId="27" xfId="0" applyFont="1" applyFill="1" applyBorder="1" applyAlignment="1" applyProtection="1">
      <alignment vertical="center" wrapText="1"/>
    </xf>
    <xf numFmtId="49" fontId="8" fillId="6" borderId="0" xfId="0" applyNumberFormat="1" applyFont="1" applyFill="1" applyBorder="1" applyAlignment="1" applyProtection="1">
      <alignment horizontal="center" vertical="center"/>
    </xf>
    <xf numFmtId="0" fontId="8" fillId="4" borderId="29" xfId="0" applyFont="1" applyFill="1" applyBorder="1" applyAlignment="1" applyProtection="1">
      <alignment vertical="center"/>
    </xf>
    <xf numFmtId="49" fontId="8" fillId="6" borderId="0" xfId="0" applyNumberFormat="1" applyFont="1" applyFill="1" applyBorder="1" applyAlignment="1" applyProtection="1">
      <alignment vertical="center"/>
    </xf>
    <xf numFmtId="49" fontId="20" fillId="6" borderId="0" xfId="0" applyNumberFormat="1" applyFont="1" applyFill="1" applyBorder="1" applyAlignment="1" applyProtection="1">
      <alignment horizontal="left" vertical="center" shrinkToFit="1"/>
    </xf>
    <xf numFmtId="0" fontId="10" fillId="0" borderId="0" xfId="0" applyFont="1" applyFill="1" applyBorder="1" applyProtection="1"/>
    <xf numFmtId="0" fontId="13" fillId="0" borderId="0" xfId="0" applyFont="1" applyFill="1" applyBorder="1" applyProtection="1"/>
    <xf numFmtId="0" fontId="6" fillId="0" borderId="0" xfId="0" applyFont="1" applyFill="1" applyBorder="1" applyProtection="1"/>
    <xf numFmtId="0" fontId="13" fillId="6" borderId="4" xfId="0" applyFont="1" applyFill="1" applyBorder="1" applyProtection="1"/>
    <xf numFmtId="0" fontId="5" fillId="6" borderId="0" xfId="0" applyFont="1" applyFill="1" applyProtection="1"/>
    <xf numFmtId="0" fontId="2" fillId="4" borderId="24" xfId="0" applyFont="1" applyFill="1" applyBorder="1" applyAlignment="1" applyProtection="1">
      <alignment horizontal="center" vertical="center"/>
    </xf>
    <xf numFmtId="0" fontId="8" fillId="3" borderId="0" xfId="0" applyFont="1" applyFill="1" applyBorder="1" applyAlignment="1" applyProtection="1">
      <protection locked="0"/>
    </xf>
    <xf numFmtId="2" fontId="2" fillId="4" borderId="26" xfId="0" applyNumberFormat="1" applyFont="1" applyFill="1" applyBorder="1" applyAlignment="1" applyProtection="1">
      <alignment horizontal="center" vertical="center"/>
    </xf>
    <xf numFmtId="0" fontId="5" fillId="6" borderId="0" xfId="0" applyFont="1" applyFill="1" applyBorder="1" applyProtection="1"/>
    <xf numFmtId="9" fontId="8" fillId="4" borderId="31" xfId="2" applyNumberFormat="1" applyFont="1" applyFill="1" applyBorder="1" applyAlignment="1" applyProtection="1">
      <alignment horizontal="center" vertical="center"/>
    </xf>
    <xf numFmtId="9" fontId="8" fillId="4" borderId="28" xfId="2" applyNumberFormat="1" applyFont="1" applyFill="1" applyBorder="1" applyAlignment="1" applyProtection="1">
      <alignment horizontal="center" vertical="center"/>
    </xf>
    <xf numFmtId="0" fontId="8" fillId="4" borderId="32" xfId="0" applyFont="1" applyFill="1" applyBorder="1" applyAlignment="1" applyProtection="1">
      <alignment vertical="center"/>
    </xf>
    <xf numFmtId="0" fontId="0" fillId="4" borderId="15" xfId="0" applyFill="1" applyBorder="1" applyAlignment="1" applyProtection="1">
      <alignment horizontal="center"/>
    </xf>
    <xf numFmtId="0" fontId="1" fillId="5" borderId="0" xfId="0" applyFont="1" applyFill="1" applyBorder="1" applyProtection="1"/>
    <xf numFmtId="0" fontId="28" fillId="6" borderId="0" xfId="0" applyFont="1" applyFill="1" applyBorder="1" applyAlignment="1" applyProtection="1">
      <alignment horizontal="center"/>
    </xf>
    <xf numFmtId="0" fontId="2" fillId="4" borderId="26" xfId="0" applyFont="1" applyFill="1" applyBorder="1" applyAlignment="1" applyProtection="1">
      <alignment horizontal="center" vertical="center"/>
    </xf>
    <xf numFmtId="0" fontId="8" fillId="4" borderId="33" xfId="0" applyNumberFormat="1" applyFont="1" applyFill="1" applyBorder="1" applyAlignment="1" applyProtection="1">
      <alignment horizontal="center" vertical="center"/>
    </xf>
    <xf numFmtId="0" fontId="8" fillId="4" borderId="31" xfId="0" applyNumberFormat="1" applyFont="1" applyFill="1" applyBorder="1" applyAlignment="1" applyProtection="1">
      <alignment horizontal="center" vertical="center"/>
    </xf>
    <xf numFmtId="0" fontId="8" fillId="4" borderId="31" xfId="0" applyFont="1" applyFill="1" applyBorder="1" applyAlignment="1" applyProtection="1">
      <alignment horizontal="center"/>
    </xf>
    <xf numFmtId="0" fontId="8" fillId="4" borderId="31" xfId="0" applyNumberFormat="1" applyFont="1" applyFill="1" applyBorder="1" applyAlignment="1" applyProtection="1">
      <alignment horizontal="center" vertical="center"/>
      <protection locked="0"/>
    </xf>
    <xf numFmtId="0" fontId="8" fillId="4" borderId="31" xfId="0" applyFont="1" applyFill="1" applyBorder="1" applyAlignment="1" applyProtection="1">
      <alignment horizontal="center"/>
      <protection locked="0"/>
    </xf>
    <xf numFmtId="0" fontId="8" fillId="4" borderId="34" xfId="0" applyNumberFormat="1" applyFont="1" applyFill="1" applyBorder="1" applyAlignment="1" applyProtection="1">
      <alignment horizontal="center" vertical="center"/>
      <protection locked="0"/>
    </xf>
    <xf numFmtId="0" fontId="8" fillId="3" borderId="18" xfId="0" applyFont="1" applyFill="1" applyBorder="1" applyAlignment="1" applyProtection="1"/>
    <xf numFmtId="0" fontId="8" fillId="3" borderId="19" xfId="0" applyFont="1" applyFill="1" applyBorder="1" applyAlignment="1" applyProtection="1"/>
    <xf numFmtId="0" fontId="8" fillId="3" borderId="23" xfId="0" applyFont="1" applyFill="1" applyBorder="1" applyAlignment="1" applyProtection="1"/>
    <xf numFmtId="0" fontId="0" fillId="3" borderId="5" xfId="0" applyFill="1" applyBorder="1" applyProtection="1"/>
    <xf numFmtId="0" fontId="29" fillId="0" borderId="0" xfId="0" applyFont="1" applyFill="1" applyProtection="1"/>
    <xf numFmtId="0" fontId="2" fillId="4" borderId="22" xfId="0" applyFont="1" applyFill="1" applyBorder="1" applyAlignment="1" applyProtection="1">
      <alignment horizontal="center"/>
    </xf>
    <xf numFmtId="0" fontId="0" fillId="4" borderId="22" xfId="0" applyFill="1" applyBorder="1" applyAlignment="1" applyProtection="1">
      <alignment horizontal="center"/>
    </xf>
    <xf numFmtId="9" fontId="4" fillId="6" borderId="0" xfId="0" applyNumberFormat="1" applyFont="1" applyFill="1" applyBorder="1" applyAlignment="1" applyProtection="1">
      <alignment horizontal="left"/>
    </xf>
    <xf numFmtId="3" fontId="4" fillId="6" borderId="0" xfId="0" applyNumberFormat="1" applyFont="1" applyFill="1" applyBorder="1" applyAlignment="1" applyProtection="1">
      <alignment horizontal="left"/>
    </xf>
    <xf numFmtId="0" fontId="26" fillId="6" borderId="0" xfId="0" applyFont="1" applyFill="1" applyBorder="1" applyAlignment="1" applyProtection="1">
      <alignment horizontal="left" vertical="top" wrapText="1"/>
    </xf>
    <xf numFmtId="0" fontId="0" fillId="5" borderId="5" xfId="0" applyFill="1" applyBorder="1" applyAlignment="1" applyProtection="1">
      <alignment wrapText="1"/>
    </xf>
    <xf numFmtId="0" fontId="2" fillId="0" borderId="35" xfId="0" applyFont="1" applyFill="1" applyBorder="1" applyAlignment="1" applyProtection="1">
      <alignment horizontal="center" wrapText="1"/>
    </xf>
    <xf numFmtId="3" fontId="8" fillId="0" borderId="36" xfId="0" applyNumberFormat="1" applyFont="1" applyFill="1" applyBorder="1" applyProtection="1"/>
    <xf numFmtId="3" fontId="8" fillId="0" borderId="21" xfId="0" applyNumberFormat="1" applyFont="1" applyFill="1" applyBorder="1" applyProtection="1"/>
    <xf numFmtId="0" fontId="1" fillId="0" borderId="36" xfId="0" applyFont="1" applyFill="1" applyBorder="1" applyAlignment="1" applyProtection="1">
      <alignment horizontal="center"/>
    </xf>
    <xf numFmtId="3" fontId="1" fillId="0" borderId="36" xfId="0" applyNumberFormat="1" applyFont="1" applyFill="1" applyBorder="1" applyAlignment="1" applyProtection="1">
      <alignment horizontal="right"/>
    </xf>
    <xf numFmtId="3" fontId="1" fillId="0" borderId="21" xfId="0" applyNumberFormat="1" applyFont="1" applyFill="1" applyBorder="1" applyAlignment="1" applyProtection="1">
      <alignment horizontal="right"/>
    </xf>
    <xf numFmtId="0" fontId="31" fillId="6" borderId="0" xfId="0" applyFont="1" applyFill="1" applyBorder="1" applyAlignment="1" applyProtection="1">
      <alignment horizontal="center"/>
    </xf>
    <xf numFmtId="0" fontId="0" fillId="5" borderId="6" xfId="0" applyFill="1" applyBorder="1" applyAlignment="1" applyProtection="1">
      <alignment wrapText="1"/>
    </xf>
    <xf numFmtId="0" fontId="7" fillId="5" borderId="4" xfId="0" applyFont="1" applyFill="1" applyBorder="1" applyProtection="1"/>
    <xf numFmtId="0" fontId="10" fillId="6" borderId="6" xfId="0" applyFont="1" applyFill="1" applyBorder="1" applyProtection="1"/>
    <xf numFmtId="0" fontId="10" fillId="6" borderId="4" xfId="0" applyFont="1" applyFill="1" applyBorder="1" applyProtection="1"/>
    <xf numFmtId="0" fontId="4" fillId="6" borderId="4" xfId="0" applyFont="1" applyFill="1" applyBorder="1" applyProtection="1"/>
    <xf numFmtId="0" fontId="4" fillId="6" borderId="4" xfId="0" applyFont="1" applyFill="1" applyBorder="1" applyAlignment="1" applyProtection="1"/>
    <xf numFmtId="0" fontId="24" fillId="6" borderId="4" xfId="0" applyFont="1" applyFill="1" applyBorder="1" applyProtection="1"/>
    <xf numFmtId="0" fontId="0" fillId="6" borderId="4" xfId="0" applyFill="1" applyBorder="1" applyAlignment="1" applyProtection="1"/>
    <xf numFmtId="0" fontId="0" fillId="4" borderId="4" xfId="0" applyFill="1" applyBorder="1" applyAlignment="1" applyProtection="1">
      <alignment horizontal="left"/>
    </xf>
    <xf numFmtId="0" fontId="2" fillId="4" borderId="31" xfId="0" applyFont="1" applyFill="1" applyBorder="1" applyAlignment="1" applyProtection="1">
      <alignment horizontal="center"/>
    </xf>
    <xf numFmtId="0" fontId="0" fillId="4" borderId="31" xfId="0" applyFill="1" applyBorder="1" applyAlignment="1" applyProtection="1">
      <alignment horizontal="center"/>
    </xf>
    <xf numFmtId="0" fontId="3" fillId="6" borderId="0" xfId="0" applyFont="1" applyFill="1" applyBorder="1" applyAlignment="1" applyProtection="1">
      <alignment horizontal="left"/>
    </xf>
    <xf numFmtId="0" fontId="21" fillId="6" borderId="0" xfId="0" applyFont="1" applyFill="1" applyBorder="1" applyAlignment="1" applyProtection="1">
      <alignment horizontal="left"/>
    </xf>
    <xf numFmtId="0" fontId="3" fillId="4" borderId="0" xfId="0" applyFont="1" applyFill="1" applyBorder="1" applyAlignment="1" applyProtection="1">
      <alignment horizontal="left" vertical="center"/>
    </xf>
    <xf numFmtId="0" fontId="33" fillId="5" borderId="0" xfId="0" applyFont="1" applyFill="1" applyBorder="1" applyProtection="1"/>
    <xf numFmtId="0" fontId="25" fillId="0" borderId="0" xfId="0" applyFont="1" applyFill="1" applyProtection="1"/>
    <xf numFmtId="0" fontId="22" fillId="0" borderId="0" xfId="0" applyFont="1" applyFill="1" applyProtection="1"/>
    <xf numFmtId="0" fontId="34" fillId="0" borderId="0" xfId="0" applyFont="1" applyFill="1" applyProtection="1"/>
    <xf numFmtId="0" fontId="22" fillId="0" borderId="0" xfId="0" applyFont="1" applyFill="1" applyBorder="1" applyProtection="1"/>
    <xf numFmtId="0" fontId="8" fillId="4" borderId="0" xfId="0" applyFont="1" applyFill="1" applyBorder="1" applyProtection="1"/>
    <xf numFmtId="0" fontId="18" fillId="4" borderId="8" xfId="0" applyFont="1" applyFill="1" applyBorder="1" applyProtection="1"/>
    <xf numFmtId="0" fontId="8" fillId="5" borderId="0" xfId="0" applyFont="1" applyFill="1" applyProtection="1"/>
    <xf numFmtId="0" fontId="2" fillId="4" borderId="17" xfId="0" applyFont="1" applyFill="1" applyBorder="1" applyAlignment="1" applyProtection="1">
      <alignment horizontal="center"/>
    </xf>
    <xf numFmtId="0" fontId="2" fillId="4" borderId="34" xfId="0" applyFont="1" applyFill="1" applyBorder="1" applyAlignment="1" applyProtection="1">
      <alignment horizontal="center"/>
    </xf>
    <xf numFmtId="0" fontId="0" fillId="4" borderId="31" xfId="0" applyFill="1" applyBorder="1" applyProtection="1"/>
    <xf numFmtId="0" fontId="35" fillId="4" borderId="31" xfId="0" applyFont="1" applyFill="1" applyBorder="1" applyAlignment="1" applyProtection="1">
      <alignment horizontal="center"/>
    </xf>
    <xf numFmtId="0" fontId="5" fillId="6" borderId="0" xfId="0" applyFont="1" applyFill="1" applyBorder="1" applyAlignment="1" applyProtection="1">
      <alignment wrapText="1"/>
    </xf>
    <xf numFmtId="0" fontId="2" fillId="6" borderId="0" xfId="0" applyFont="1" applyFill="1" applyBorder="1" applyAlignment="1" applyProtection="1"/>
    <xf numFmtId="0" fontId="2" fillId="6" borderId="0" xfId="0" applyFont="1" applyFill="1" applyBorder="1" applyAlignment="1" applyProtection="1">
      <alignment horizontal="center"/>
    </xf>
    <xf numFmtId="0" fontId="0" fillId="4" borderId="0" xfId="0" applyFill="1" applyAlignment="1" applyProtection="1">
      <alignment horizontal="left"/>
    </xf>
    <xf numFmtId="0" fontId="4" fillId="6" borderId="0" xfId="0" applyFont="1" applyFill="1" applyBorder="1" applyAlignment="1" applyProtection="1">
      <alignment wrapText="1"/>
    </xf>
    <xf numFmtId="0" fontId="1" fillId="6" borderId="0" xfId="0" applyFont="1" applyFill="1" applyBorder="1" applyAlignment="1" applyProtection="1">
      <alignment wrapText="1"/>
    </xf>
    <xf numFmtId="0" fontId="0" fillId="3" borderId="18" xfId="0" applyFill="1" applyBorder="1" applyProtection="1"/>
    <xf numFmtId="0" fontId="0" fillId="3" borderId="6" xfId="0" applyFill="1" applyBorder="1" applyProtection="1"/>
    <xf numFmtId="0" fontId="32" fillId="6" borderId="4" xfId="3" applyFont="1" applyFill="1" applyBorder="1" applyAlignment="1" applyProtection="1">
      <alignment horizontal="left"/>
    </xf>
    <xf numFmtId="0" fontId="32" fillId="3" borderId="0" xfId="3" applyFill="1" applyBorder="1" applyAlignment="1" applyProtection="1">
      <alignment horizontal="left"/>
    </xf>
    <xf numFmtId="0" fontId="25" fillId="0" borderId="0" xfId="0" applyFont="1" applyFill="1" applyBorder="1" applyProtection="1"/>
    <xf numFmtId="0" fontId="31" fillId="0" borderId="0" xfId="0" applyFont="1" applyFill="1" applyBorder="1" applyProtection="1"/>
    <xf numFmtId="0" fontId="5" fillId="6" borderId="4" xfId="0" applyFont="1" applyFill="1" applyBorder="1" applyAlignment="1" applyProtection="1">
      <alignment wrapText="1"/>
    </xf>
    <xf numFmtId="9" fontId="6" fillId="4" borderId="0" xfId="4" applyFont="1" applyFill="1" applyBorder="1" applyAlignment="1" applyProtection="1">
      <alignment horizontal="center"/>
    </xf>
    <xf numFmtId="0" fontId="32" fillId="6" borderId="0" xfId="3" applyFill="1" applyBorder="1" applyAlignment="1" applyProtection="1"/>
    <xf numFmtId="0" fontId="0" fillId="5" borderId="3" xfId="0" applyFill="1" applyBorder="1" applyAlignment="1" applyProtection="1"/>
    <xf numFmtId="0" fontId="0" fillId="5" borderId="0" xfId="0" applyFill="1" applyBorder="1" applyAlignment="1" applyProtection="1"/>
    <xf numFmtId="0" fontId="1" fillId="5" borderId="0" xfId="0" applyFont="1" applyFill="1"/>
    <xf numFmtId="0" fontId="0" fillId="5" borderId="0" xfId="0" applyFill="1"/>
    <xf numFmtId="4" fontId="3" fillId="0" borderId="1" xfId="0" applyNumberFormat="1" applyFont="1" applyFill="1" applyBorder="1" applyProtection="1">
      <protection locked="0"/>
    </xf>
    <xf numFmtId="0" fontId="2" fillId="4" borderId="22" xfId="0" applyFont="1" applyFill="1" applyBorder="1" applyAlignment="1" applyProtection="1">
      <alignment horizontal="center" vertical="center" wrapText="1"/>
    </xf>
    <xf numFmtId="0" fontId="4" fillId="6" borderId="0" xfId="0" applyFont="1" applyFill="1" applyBorder="1" applyAlignment="1" applyProtection="1">
      <alignment horizontal="left" wrapText="1"/>
    </xf>
    <xf numFmtId="0" fontId="1" fillId="0" borderId="0" xfId="0" applyFont="1" applyFill="1" applyBorder="1" applyProtection="1"/>
    <xf numFmtId="0" fontId="2" fillId="4" borderId="0" xfId="0" applyFont="1" applyFill="1" applyBorder="1" applyAlignment="1" applyProtection="1">
      <alignment horizontal="center"/>
    </xf>
    <xf numFmtId="0" fontId="2" fillId="4" borderId="0" xfId="0" applyFont="1" applyFill="1" applyBorder="1" applyAlignment="1" applyProtection="1">
      <alignment horizontal="center" vertical="center" wrapText="1"/>
    </xf>
    <xf numFmtId="0" fontId="35" fillId="4" borderId="0" xfId="0" applyFont="1" applyFill="1" applyBorder="1" applyAlignment="1" applyProtection="1">
      <alignment horizontal="center"/>
    </xf>
    <xf numFmtId="0" fontId="38" fillId="4" borderId="0" xfId="0" applyFont="1" applyFill="1" applyBorder="1" applyProtection="1"/>
    <xf numFmtId="0" fontId="22" fillId="6" borderId="0" xfId="0" applyFont="1" applyFill="1" applyBorder="1" applyProtection="1"/>
    <xf numFmtId="0" fontId="22" fillId="6" borderId="5" xfId="0" applyFont="1" applyFill="1" applyBorder="1" applyProtection="1"/>
    <xf numFmtId="0" fontId="1" fillId="2" borderId="22" xfId="0" applyFont="1" applyFill="1" applyBorder="1" applyAlignment="1" applyProtection="1">
      <protection locked="0"/>
    </xf>
    <xf numFmtId="0" fontId="32" fillId="6" borderId="0" xfId="3" applyFill="1" applyBorder="1" applyAlignment="1" applyProtection="1">
      <protection locked="0"/>
    </xf>
    <xf numFmtId="0" fontId="1" fillId="2" borderId="23" xfId="0" applyFont="1" applyFill="1" applyBorder="1" applyAlignment="1" applyProtection="1">
      <protection locked="0"/>
    </xf>
    <xf numFmtId="0" fontId="10" fillId="6" borderId="0" xfId="0" applyFont="1" applyFill="1" applyBorder="1" applyAlignment="1" applyProtection="1">
      <alignment horizontal="left"/>
    </xf>
    <xf numFmtId="0" fontId="8" fillId="6" borderId="0" xfId="0" applyFont="1" applyFill="1" applyAlignment="1">
      <alignment horizontal="left"/>
    </xf>
    <xf numFmtId="0" fontId="0" fillId="5" borderId="5" xfId="0" applyFill="1" applyBorder="1" applyAlignment="1" applyProtection="1">
      <alignment horizontal="left" wrapText="1"/>
    </xf>
    <xf numFmtId="0" fontId="10" fillId="3" borderId="0" xfId="0" applyFont="1" applyFill="1" applyBorder="1" applyAlignment="1" applyProtection="1">
      <alignment horizontal="left"/>
    </xf>
    <xf numFmtId="0" fontId="8" fillId="0" borderId="0" xfId="0" applyFont="1" applyAlignment="1">
      <alignment horizontal="left"/>
    </xf>
    <xf numFmtId="0" fontId="36" fillId="3" borderId="5" xfId="3" applyFont="1" applyFill="1" applyBorder="1" applyAlignment="1" applyProtection="1">
      <alignment horizontal="left"/>
      <protection locked="0"/>
    </xf>
    <xf numFmtId="0" fontId="2" fillId="4" borderId="54" xfId="0" applyFont="1" applyFill="1" applyBorder="1" applyAlignment="1" applyProtection="1">
      <alignment horizontal="center" wrapText="1"/>
    </xf>
    <xf numFmtId="0" fontId="2" fillId="4" borderId="55" xfId="0" applyFont="1" applyFill="1" applyBorder="1" applyAlignment="1" applyProtection="1">
      <alignment horizontal="center" wrapText="1"/>
    </xf>
    <xf numFmtId="49" fontId="1" fillId="0" borderId="23" xfId="0" applyNumberFormat="1" applyFont="1" applyFill="1" applyBorder="1" applyAlignment="1" applyProtection="1">
      <alignment horizontal="left" shrinkToFit="1"/>
      <protection locked="0"/>
    </xf>
    <xf numFmtId="49" fontId="1" fillId="0" borderId="19" xfId="0" applyNumberFormat="1" applyFont="1" applyFill="1" applyBorder="1" applyAlignment="1" applyProtection="1">
      <alignment horizontal="left" shrinkToFit="1"/>
      <protection locked="0"/>
    </xf>
    <xf numFmtId="0" fontId="11" fillId="4" borderId="20" xfId="0" applyFont="1" applyFill="1" applyBorder="1" applyAlignment="1" applyProtection="1">
      <alignment horizontal="right"/>
    </xf>
    <xf numFmtId="0" fontId="11" fillId="4" borderId="56" xfId="0" applyFont="1" applyFill="1" applyBorder="1" applyAlignment="1" applyProtection="1">
      <alignment horizontal="right"/>
    </xf>
    <xf numFmtId="0" fontId="11" fillId="4" borderId="55" xfId="0" applyFont="1" applyFill="1" applyBorder="1" applyAlignment="1" applyProtection="1">
      <alignment horizontal="right"/>
    </xf>
    <xf numFmtId="0" fontId="2" fillId="4" borderId="24"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49" fontId="8" fillId="4" borderId="27" xfId="0" applyNumberFormat="1" applyFont="1" applyFill="1" applyBorder="1" applyAlignment="1" applyProtection="1">
      <alignment horizontal="left" vertical="center"/>
    </xf>
    <xf numFmtId="49" fontId="8" fillId="4" borderId="21" xfId="0" applyNumberFormat="1" applyFont="1" applyFill="1" applyBorder="1" applyAlignment="1" applyProtection="1">
      <alignment horizontal="left" vertical="center"/>
    </xf>
    <xf numFmtId="49" fontId="8" fillId="4" borderId="29" xfId="0" applyNumberFormat="1" applyFont="1" applyFill="1" applyBorder="1" applyAlignment="1" applyProtection="1">
      <alignment horizontal="left" vertical="center"/>
    </xf>
    <xf numFmtId="49" fontId="8" fillId="4" borderId="22" xfId="0" applyNumberFormat="1" applyFont="1" applyFill="1" applyBorder="1" applyAlignment="1" applyProtection="1">
      <alignment horizontal="left" vertical="center"/>
    </xf>
    <xf numFmtId="49" fontId="8" fillId="4" borderId="44" xfId="0" applyNumberFormat="1" applyFont="1" applyFill="1" applyBorder="1" applyAlignment="1" applyProtection="1">
      <alignment horizontal="left" vertical="center"/>
      <protection locked="0"/>
    </xf>
    <xf numFmtId="49" fontId="8" fillId="4" borderId="46" xfId="0" applyNumberFormat="1" applyFont="1" applyFill="1" applyBorder="1" applyAlignment="1" applyProtection="1">
      <alignment horizontal="left" vertical="center"/>
      <protection locked="0"/>
    </xf>
    <xf numFmtId="49" fontId="8" fillId="4" borderId="47" xfId="0" applyNumberFormat="1" applyFont="1" applyFill="1" applyBorder="1" applyAlignment="1" applyProtection="1">
      <alignment horizontal="left" vertical="center"/>
    </xf>
    <xf numFmtId="49" fontId="8" fillId="4" borderId="19" xfId="0" applyNumberFormat="1" applyFont="1" applyFill="1" applyBorder="1" applyAlignment="1" applyProtection="1">
      <alignment horizontal="left" vertical="center"/>
    </xf>
    <xf numFmtId="49" fontId="1" fillId="0" borderId="38" xfId="0" applyNumberFormat="1" applyFont="1" applyFill="1" applyBorder="1" applyAlignment="1" applyProtection="1">
      <alignment horizontal="left" shrinkToFit="1"/>
      <protection locked="0"/>
    </xf>
    <xf numFmtId="49" fontId="1" fillId="0" borderId="53" xfId="0" applyNumberFormat="1" applyFont="1" applyFill="1" applyBorder="1" applyAlignment="1" applyProtection="1">
      <alignment horizontal="left" shrinkToFit="1"/>
      <protection locked="0"/>
    </xf>
    <xf numFmtId="49" fontId="8" fillId="4" borderId="47" xfId="0" applyNumberFormat="1" applyFont="1" applyFill="1" applyBorder="1" applyAlignment="1" applyProtection="1">
      <alignment horizontal="left" vertical="center"/>
      <protection locked="0"/>
    </xf>
    <xf numFmtId="49" fontId="8" fillId="4" borderId="19" xfId="0" applyNumberFormat="1" applyFont="1" applyFill="1" applyBorder="1" applyAlignment="1" applyProtection="1">
      <alignment horizontal="left" vertical="center"/>
      <protection locked="0"/>
    </xf>
    <xf numFmtId="0" fontId="2" fillId="4" borderId="51"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xf>
    <xf numFmtId="0" fontId="2" fillId="4" borderId="22" xfId="0" applyFont="1" applyFill="1" applyBorder="1" applyAlignment="1" applyProtection="1">
      <alignment horizontal="center" vertical="center" wrapText="1"/>
    </xf>
    <xf numFmtId="0" fontId="4" fillId="6" borderId="10" xfId="0" applyFont="1" applyFill="1" applyBorder="1" applyAlignment="1" applyProtection="1">
      <alignment horizontal="left" wrapText="1"/>
    </xf>
    <xf numFmtId="0" fontId="0" fillId="4" borderId="44" xfId="0" applyFill="1" applyBorder="1" applyAlignment="1" applyProtection="1"/>
    <xf numFmtId="0" fontId="0" fillId="4" borderId="46" xfId="0" applyFill="1" applyBorder="1" applyAlignment="1" applyProtection="1"/>
    <xf numFmtId="0" fontId="0" fillId="4" borderId="47" xfId="0" applyFill="1" applyBorder="1" applyAlignment="1" applyProtection="1"/>
    <xf numFmtId="0" fontId="0" fillId="4" borderId="19" xfId="0" applyFill="1" applyBorder="1" applyAlignment="1" applyProtection="1"/>
    <xf numFmtId="0" fontId="0" fillId="4" borderId="49" xfId="0" quotePrefix="1" applyNumberFormat="1" applyFill="1" applyBorder="1" applyAlignment="1" applyProtection="1">
      <alignment horizontal="center"/>
    </xf>
    <xf numFmtId="0" fontId="0" fillId="4" borderId="45" xfId="0" quotePrefix="1" applyNumberFormat="1" applyFill="1" applyBorder="1" applyAlignment="1" applyProtection="1">
      <alignment horizontal="center"/>
    </xf>
    <xf numFmtId="0" fontId="0" fillId="4" borderId="50" xfId="0" quotePrefix="1" applyNumberFormat="1" applyFill="1" applyBorder="1" applyAlignment="1" applyProtection="1">
      <alignment horizontal="center"/>
    </xf>
    <xf numFmtId="0" fontId="2" fillId="4" borderId="38" xfId="0" applyFont="1" applyFill="1" applyBorder="1" applyAlignment="1" applyProtection="1">
      <alignment horizontal="center"/>
    </xf>
    <xf numFmtId="0" fontId="2" fillId="4" borderId="39" xfId="0" applyFont="1" applyFill="1" applyBorder="1" applyAlignment="1" applyProtection="1">
      <alignment horizontal="center"/>
    </xf>
    <xf numFmtId="0" fontId="2" fillId="4" borderId="40" xfId="0" applyFont="1" applyFill="1" applyBorder="1" applyAlignment="1" applyProtection="1">
      <alignment horizontal="center"/>
    </xf>
    <xf numFmtId="0" fontId="5" fillId="6" borderId="0" xfId="0" applyFont="1" applyFill="1" applyBorder="1" applyAlignment="1" applyProtection="1">
      <alignment horizontal="left" wrapText="1"/>
    </xf>
    <xf numFmtId="0" fontId="5" fillId="6" borderId="4" xfId="0" applyFont="1" applyFill="1" applyBorder="1" applyAlignment="1" applyProtection="1">
      <alignment horizontal="left" wrapText="1"/>
    </xf>
    <xf numFmtId="0" fontId="0" fillId="4" borderId="29" xfId="0" applyFill="1" applyBorder="1" applyAlignment="1" applyProtection="1"/>
    <xf numFmtId="0" fontId="0" fillId="4" borderId="22" xfId="0" applyFill="1" applyBorder="1" applyAlignment="1" applyProtection="1"/>
    <xf numFmtId="0" fontId="0" fillId="4" borderId="47" xfId="0" applyFill="1" applyBorder="1" applyAlignment="1" applyProtection="1">
      <alignment horizontal="left"/>
    </xf>
    <xf numFmtId="0" fontId="0" fillId="4" borderId="18" xfId="0" applyFill="1" applyBorder="1" applyAlignment="1" applyProtection="1">
      <alignment horizontal="left"/>
    </xf>
    <xf numFmtId="0" fontId="0" fillId="4" borderId="19" xfId="0" applyFill="1" applyBorder="1" applyAlignment="1" applyProtection="1">
      <alignment horizontal="left"/>
    </xf>
    <xf numFmtId="0" fontId="2" fillId="4" borderId="35" xfId="0" applyFont="1" applyFill="1"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0" fontId="2" fillId="4" borderId="35" xfId="0" applyFont="1" applyFill="1" applyBorder="1" applyAlignment="1" applyProtection="1">
      <alignment horizontal="center" vertical="center"/>
    </xf>
    <xf numFmtId="0" fontId="2" fillId="4" borderId="21" xfId="0" applyFont="1" applyFill="1" applyBorder="1" applyAlignment="1" applyProtection="1">
      <alignment horizontal="center" vertical="center"/>
    </xf>
    <xf numFmtId="0" fontId="2" fillId="4" borderId="48" xfId="0" applyFont="1" applyFill="1" applyBorder="1" applyAlignment="1" applyProtection="1">
      <alignment horizontal="center" vertical="center"/>
    </xf>
    <xf numFmtId="0" fontId="2" fillId="4" borderId="28" xfId="0" applyFont="1" applyFill="1" applyBorder="1" applyAlignment="1" applyProtection="1">
      <alignment horizontal="center" vertical="center"/>
    </xf>
    <xf numFmtId="0" fontId="0" fillId="4" borderId="30" xfId="0" applyFill="1" applyBorder="1" applyAlignment="1" applyProtection="1"/>
    <xf numFmtId="0" fontId="0" fillId="4" borderId="17" xfId="0" applyFill="1" applyBorder="1" applyAlignment="1" applyProtection="1"/>
    <xf numFmtId="0" fontId="2" fillId="6" borderId="0" xfId="0" applyFont="1" applyFill="1" applyBorder="1" applyAlignment="1" applyProtection="1">
      <alignment horizontal="center" vertical="center"/>
    </xf>
    <xf numFmtId="0" fontId="2" fillId="4" borderId="22" xfId="0" applyFont="1" applyFill="1" applyBorder="1" applyAlignment="1" applyProtection="1">
      <alignment horizontal="center" vertical="center"/>
    </xf>
    <xf numFmtId="0" fontId="2" fillId="4" borderId="31" xfId="0" applyFont="1" applyFill="1" applyBorder="1" applyAlignment="1" applyProtection="1">
      <alignment horizontal="center" vertical="center" wrapText="1"/>
    </xf>
    <xf numFmtId="0" fontId="2" fillId="4" borderId="23" xfId="0" applyFont="1" applyFill="1" applyBorder="1" applyAlignment="1" applyProtection="1">
      <alignment horizontal="center"/>
    </xf>
    <xf numFmtId="0" fontId="2" fillId="4" borderId="18" xfId="0" applyFont="1" applyFill="1" applyBorder="1" applyAlignment="1" applyProtection="1">
      <alignment horizontal="center"/>
    </xf>
    <xf numFmtId="0" fontId="2" fillId="4" borderId="37" xfId="0" applyFont="1" applyFill="1" applyBorder="1" applyAlignment="1" applyProtection="1">
      <alignment horizontal="center"/>
    </xf>
    <xf numFmtId="0" fontId="2" fillId="4" borderId="11" xfId="0" applyFont="1" applyFill="1" applyBorder="1" applyAlignment="1" applyProtection="1">
      <alignment horizontal="center" vertical="center"/>
    </xf>
    <xf numFmtId="0" fontId="2" fillId="4" borderId="41" xfId="0" applyFont="1" applyFill="1" applyBorder="1" applyAlignment="1" applyProtection="1">
      <alignment horizontal="center" vertical="center"/>
    </xf>
    <xf numFmtId="0" fontId="2" fillId="4" borderId="42"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43" xfId="0" applyFont="1" applyFill="1" applyBorder="1" applyAlignment="1" applyProtection="1">
      <alignment horizontal="center" vertical="center"/>
    </xf>
    <xf numFmtId="0" fontId="2" fillId="4" borderId="9" xfId="0" applyFont="1" applyFill="1" applyBorder="1" applyAlignment="1" applyProtection="1">
      <alignment horizontal="center" vertical="center"/>
    </xf>
    <xf numFmtId="0" fontId="5" fillId="6" borderId="12" xfId="0" applyFont="1" applyFill="1" applyBorder="1" applyAlignment="1" applyProtection="1">
      <alignment horizontal="left" wrapText="1"/>
    </xf>
    <xf numFmtId="0" fontId="0" fillId="4" borderId="44" xfId="0" applyFill="1" applyBorder="1" applyAlignment="1" applyProtection="1">
      <alignment horizontal="left"/>
    </xf>
    <xf numFmtId="0" fontId="0" fillId="4" borderId="45" xfId="0" applyFill="1" applyBorder="1" applyAlignment="1" applyProtection="1">
      <alignment horizontal="left"/>
    </xf>
    <xf numFmtId="0" fontId="0" fillId="4" borderId="46" xfId="0" applyFill="1" applyBorder="1" applyAlignment="1" applyProtection="1">
      <alignment horizontal="left"/>
    </xf>
    <xf numFmtId="0" fontId="2" fillId="4" borderId="11" xfId="0" applyFont="1" applyFill="1" applyBorder="1" applyAlignment="1" applyProtection="1">
      <alignment horizontal="left" vertical="center" wrapText="1"/>
    </xf>
    <xf numFmtId="0" fontId="2" fillId="4" borderId="12" xfId="0" applyFont="1" applyFill="1" applyBorder="1" applyAlignment="1" applyProtection="1">
      <alignment horizontal="left" vertical="center" wrapText="1"/>
    </xf>
    <xf numFmtId="0" fontId="2" fillId="4" borderId="41" xfId="0" applyFont="1" applyFill="1" applyBorder="1" applyAlignment="1" applyProtection="1">
      <alignment horizontal="left" vertical="center" wrapText="1"/>
    </xf>
    <xf numFmtId="0" fontId="2" fillId="4" borderId="42"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43"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49" fontId="0" fillId="4" borderId="23" xfId="0" applyNumberFormat="1" applyFill="1" applyBorder="1" applyAlignment="1" applyProtection="1">
      <alignment horizontal="center"/>
    </xf>
    <xf numFmtId="49" fontId="0" fillId="4" borderId="18" xfId="0" applyNumberFormat="1" applyFill="1" applyBorder="1" applyAlignment="1" applyProtection="1">
      <alignment horizontal="center"/>
    </xf>
    <xf numFmtId="49" fontId="0" fillId="4" borderId="37" xfId="0" applyNumberFormat="1" applyFill="1" applyBorder="1" applyAlignment="1" applyProtection="1">
      <alignment horizontal="center"/>
    </xf>
    <xf numFmtId="0" fontId="0" fillId="4" borderId="23" xfId="0" applyFill="1" applyBorder="1" applyAlignment="1" applyProtection="1">
      <alignment horizontal="center"/>
    </xf>
    <xf numFmtId="0" fontId="0" fillId="4" borderId="18" xfId="0" applyFill="1" applyBorder="1" applyAlignment="1" applyProtection="1">
      <alignment horizontal="center"/>
    </xf>
    <xf numFmtId="0" fontId="0" fillId="4" borderId="37" xfId="0" applyFill="1" applyBorder="1" applyAlignment="1" applyProtection="1">
      <alignment horizontal="center"/>
    </xf>
    <xf numFmtId="3" fontId="4" fillId="6" borderId="0" xfId="0" applyNumberFormat="1" applyFont="1" applyFill="1" applyBorder="1" applyAlignment="1" applyProtection="1">
      <alignment horizontal="right"/>
    </xf>
    <xf numFmtId="3" fontId="4" fillId="6" borderId="57" xfId="0" applyNumberFormat="1" applyFont="1" applyFill="1" applyBorder="1" applyAlignment="1" applyProtection="1">
      <alignment horizontal="right"/>
    </xf>
    <xf numFmtId="0" fontId="8" fillId="4" borderId="0" xfId="0" applyFont="1" applyFill="1" applyBorder="1" applyAlignment="1" applyProtection="1">
      <alignment horizontal="right"/>
    </xf>
  </cellXfs>
  <cellStyles count="5">
    <cellStyle name="Comma" xfId="1" builtinId="3"/>
    <cellStyle name="Currency" xfId="2" builtinId="4"/>
    <cellStyle name="Hyperlink" xfId="3" builtinId="8"/>
    <cellStyle name="Normal" xfId="0" builtinId="0"/>
    <cellStyle name="Percent" xfId="4" builtinId="5"/>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32</xdr:row>
      <xdr:rowOff>0</xdr:rowOff>
    </xdr:from>
    <xdr:to>
      <xdr:col>3</xdr:col>
      <xdr:colOff>228600</xdr:colOff>
      <xdr:row>34</xdr:row>
      <xdr:rowOff>19050</xdr:rowOff>
    </xdr:to>
    <xdr:sp macro="" textlink="">
      <xdr:nvSpPr>
        <xdr:cNvPr id="4167" name="Rectangle 40">
          <a:extLst>
            <a:ext uri="{FF2B5EF4-FFF2-40B4-BE49-F238E27FC236}">
              <a16:creationId xmlns:a16="http://schemas.microsoft.com/office/drawing/2014/main" id="{00000000-0008-0000-0000-000047100000}"/>
            </a:ext>
          </a:extLst>
        </xdr:cNvPr>
        <xdr:cNvSpPr>
          <a:spLocks noChangeArrowheads="1"/>
        </xdr:cNvSpPr>
      </xdr:nvSpPr>
      <xdr:spPr bwMode="auto">
        <a:xfrm>
          <a:off x="2352675" y="5743575"/>
          <a:ext cx="0" cy="390525"/>
        </a:xfrm>
        <a:prstGeom prst="rect">
          <a:avLst/>
        </a:prstGeom>
        <a:noFill/>
        <a:ln w="9525">
          <a:noFill/>
          <a:miter lim="800000"/>
          <a:headEnd/>
          <a:tailEnd/>
        </a:ln>
      </xdr:spPr>
    </xdr:sp>
    <xdr:clientData/>
  </xdr:twoCellAnchor>
  <xdr:twoCellAnchor editAs="oneCell">
    <xdr:from>
      <xdr:col>8</xdr:col>
      <xdr:colOff>247650</xdr:colOff>
      <xdr:row>4</xdr:row>
      <xdr:rowOff>47624</xdr:rowOff>
    </xdr:from>
    <xdr:to>
      <xdr:col>10</xdr:col>
      <xdr:colOff>28575</xdr:colOff>
      <xdr:row>9</xdr:row>
      <xdr:rowOff>57150</xdr:rowOff>
    </xdr:to>
    <xdr:pic>
      <xdr:nvPicPr>
        <xdr:cNvPr id="4" name="Picture 3" descr="P:\WaterSense\2012\Marketing &amp; Outreach\Logo and Label - do not move\No_symbols_versions\Logo\WSlogo.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6838950" y="761999"/>
          <a:ext cx="1381125" cy="81915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304800</xdr:colOff>
          <xdr:row>22</xdr:row>
          <xdr:rowOff>60960</xdr:rowOff>
        </xdr:from>
        <xdr:to>
          <xdr:col>5</xdr:col>
          <xdr:colOff>411480</xdr:colOff>
          <xdr:row>24</xdr:row>
          <xdr:rowOff>76200</xdr:rowOff>
        </xdr:to>
        <xdr:sp macro="" textlink="">
          <xdr:nvSpPr>
            <xdr:cNvPr id="4142" name="Object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28</xdr:row>
          <xdr:rowOff>68580</xdr:rowOff>
        </xdr:from>
        <xdr:to>
          <xdr:col>5</xdr:col>
          <xdr:colOff>373380</xdr:colOff>
          <xdr:row>30</xdr:row>
          <xdr:rowOff>106680</xdr:rowOff>
        </xdr:to>
        <xdr:sp macro="" textlink="">
          <xdr:nvSpPr>
            <xdr:cNvPr id="4143" name="Object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180975</xdr:colOff>
      <xdr:row>4</xdr:row>
      <xdr:rowOff>47625</xdr:rowOff>
    </xdr:from>
    <xdr:to>
      <xdr:col>12</xdr:col>
      <xdr:colOff>1562100</xdr:colOff>
      <xdr:row>9</xdr:row>
      <xdr:rowOff>47626</xdr:rowOff>
    </xdr:to>
    <xdr:pic>
      <xdr:nvPicPr>
        <xdr:cNvPr id="3" name="Picture 2" descr="P:\WaterSense\2012\Marketing &amp; Outreach\Logo and Label - do not move\No_symbols_versions\Logo\WSlogo.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rcRect/>
        <a:stretch>
          <a:fillRect/>
        </a:stretch>
      </xdr:blipFill>
      <xdr:spPr bwMode="auto">
        <a:xfrm>
          <a:off x="8905875" y="762000"/>
          <a:ext cx="1381125" cy="81915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190500</xdr:colOff>
          <xdr:row>19</xdr:row>
          <xdr:rowOff>0</xdr:rowOff>
        </xdr:from>
        <xdr:to>
          <xdr:col>5</xdr:col>
          <xdr:colOff>876300</xdr:colOff>
          <xdr:row>22</xdr:row>
          <xdr:rowOff>160020</xdr:rowOff>
        </xdr:to>
        <xdr:sp macro="" textlink="">
          <xdr:nvSpPr>
            <xdr:cNvPr id="5347" name="Object 227" hidden="1">
              <a:extLst>
                <a:ext uri="{63B3BB69-23CF-44E3-9099-C40C66FF867C}">
                  <a14:compatExt spid="_x0000_s5347"/>
                </a:ext>
                <a:ext uri="{FF2B5EF4-FFF2-40B4-BE49-F238E27FC236}">
                  <a16:creationId xmlns:a16="http://schemas.microsoft.com/office/drawing/2014/main" id="{00000000-0008-0000-0100-0000E314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38100</xdr:colOff>
      <xdr:row>4</xdr:row>
      <xdr:rowOff>19050</xdr:rowOff>
    </xdr:from>
    <xdr:to>
      <xdr:col>12</xdr:col>
      <xdr:colOff>9525</xdr:colOff>
      <xdr:row>9</xdr:row>
      <xdr:rowOff>28576</xdr:rowOff>
    </xdr:to>
    <xdr:pic>
      <xdr:nvPicPr>
        <xdr:cNvPr id="3" name="Picture 2" descr="P:\WaterSense\2012\Marketing &amp; Outreach\Logo and Label - do not move\No_symbols_versions\Logo\WSlogo.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rcRect/>
        <a:stretch>
          <a:fillRect/>
        </a:stretch>
      </xdr:blipFill>
      <xdr:spPr bwMode="auto">
        <a:xfrm>
          <a:off x="7296150" y="733425"/>
          <a:ext cx="1381125" cy="81915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andscape%20Budget%20Worksheet%20v4.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rip Irrigation Application"/>
      <sheetName val="SiteInfo"/>
      <sheetName val="Monthly ET"/>
      <sheetName val="Budget"/>
      <sheetName val="Daily ET"/>
      <sheetName val="Meter Data"/>
      <sheetName val="CatchCan"/>
      <sheetName val="Actual Apps"/>
      <sheetName val="Max Week Schedule"/>
      <sheetName val="KL"/>
      <sheetName val="Weekly Schedule"/>
      <sheetName val="ET chart"/>
      <sheetName val="Cumulative Chart"/>
      <sheetName val="Weekly ETo Graph"/>
    </sheetNames>
    <sheetDataSet>
      <sheetData sheetId="0"/>
      <sheetData sheetId="1"/>
      <sheetData sheetId="2"/>
      <sheetData sheetId="3"/>
      <sheetData sheetId="4">
        <row r="42">
          <cell r="C42">
            <v>15000</v>
          </cell>
        </row>
      </sheetData>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1.bin"/><Relationship Id="rId7" Type="http://schemas.openxmlformats.org/officeDocument/2006/relationships/image" Target="../media/image1.wmf"/><Relationship Id="rId2" Type="http://schemas.openxmlformats.org/officeDocument/2006/relationships/hyperlink" Target="http://www.epa.gov/watersense/nhspecs/wb_data_finder.html" TargetMode="External"/><Relationship Id="rId1" Type="http://schemas.openxmlformats.org/officeDocument/2006/relationships/hyperlink" Target="http://www.epa.gov/watersense/nhspecs/wb_data_finder.html"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image" Target="../media/image2.wmf"/></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pa.gov/watersense/nhspecs/wb_data_finder.html" TargetMode="External"/><Relationship Id="rId6" Type="http://schemas.openxmlformats.org/officeDocument/2006/relationships/image" Target="../media/image4.wmf"/><Relationship Id="rId5" Type="http://schemas.openxmlformats.org/officeDocument/2006/relationships/oleObject" Target="../embeddings/oleObject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Zeros="0" tabSelected="1" zoomScale="80" zoomScaleNormal="80" workbookViewId="0">
      <selection activeCell="D6" sqref="D6"/>
    </sheetView>
  </sheetViews>
  <sheetFormatPr defaultColWidth="9.109375" defaultRowHeight="13.2" x14ac:dyDescent="0.25"/>
  <cols>
    <col min="1" max="1" width="7.109375" style="26" customWidth="1"/>
    <col min="2" max="2" width="12.109375" style="26" customWidth="1"/>
    <col min="3" max="3" width="12.5546875" style="26" customWidth="1"/>
    <col min="4" max="4" width="10.5546875" style="26" customWidth="1"/>
    <col min="5" max="5" width="7.44140625" style="26" customWidth="1"/>
    <col min="6" max="6" width="9.109375" style="26"/>
    <col min="7" max="7" width="9.5546875" style="26" customWidth="1"/>
    <col min="8" max="8" width="30.33203125" style="26" customWidth="1"/>
    <col min="9" max="9" width="13.109375" style="26" customWidth="1"/>
    <col min="10" max="10" width="10.88671875" style="26" customWidth="1"/>
    <col min="11" max="11" width="2.109375" style="26" customWidth="1"/>
    <col min="12" max="12" width="3" style="26" customWidth="1"/>
    <col min="13" max="13" width="6.5546875" style="27" hidden="1" customWidth="1"/>
    <col min="14" max="14" width="12.6640625" style="27" customWidth="1"/>
    <col min="15" max="16384" width="9.109375" style="26"/>
  </cols>
  <sheetData>
    <row r="1" spans="1:14" ht="17.399999999999999" x14ac:dyDescent="0.3">
      <c r="A1" s="2" t="s">
        <v>0</v>
      </c>
      <c r="B1" s="70" t="s">
        <v>141</v>
      </c>
      <c r="C1" s="71"/>
      <c r="D1" s="71"/>
      <c r="E1" s="71"/>
      <c r="F1" s="71"/>
      <c r="G1" s="71"/>
      <c r="H1" s="71"/>
      <c r="I1" s="71"/>
      <c r="J1" s="71"/>
      <c r="K1" s="71"/>
      <c r="L1" s="208"/>
      <c r="M1" s="135"/>
      <c r="N1" s="135"/>
    </row>
    <row r="2" spans="1:14" x14ac:dyDescent="0.25">
      <c r="A2" s="3"/>
      <c r="B2" s="73" t="s">
        <v>140</v>
      </c>
      <c r="C2" s="74"/>
      <c r="D2" s="74"/>
      <c r="E2" s="74"/>
      <c r="F2" s="74"/>
      <c r="G2" s="74"/>
      <c r="H2" s="74"/>
      <c r="I2" s="74"/>
      <c r="J2" s="74"/>
      <c r="K2" s="74"/>
      <c r="L2" s="5"/>
      <c r="M2" s="135"/>
      <c r="N2" s="135"/>
    </row>
    <row r="3" spans="1:14" x14ac:dyDescent="0.25">
      <c r="A3" s="3"/>
      <c r="B3" s="73" t="s">
        <v>61</v>
      </c>
      <c r="C3" s="73"/>
      <c r="D3" s="74"/>
      <c r="E3" s="74"/>
      <c r="F3" s="74"/>
      <c r="G3" s="74"/>
      <c r="H3" s="74"/>
      <c r="I3" s="74"/>
      <c r="J3" s="74"/>
      <c r="K3" s="74"/>
      <c r="L3" s="5"/>
      <c r="M3" s="135"/>
      <c r="N3" s="135"/>
    </row>
    <row r="4" spans="1:14" x14ac:dyDescent="0.25">
      <c r="A4" s="3"/>
      <c r="B4" s="73"/>
      <c r="C4" s="73"/>
      <c r="D4" s="74"/>
      <c r="E4" s="74"/>
      <c r="F4" s="74"/>
      <c r="G4" s="74"/>
      <c r="H4" s="74"/>
      <c r="I4" s="74"/>
      <c r="J4" s="74"/>
      <c r="K4" s="74"/>
      <c r="L4" s="5"/>
      <c r="M4" s="135"/>
      <c r="N4" s="135"/>
    </row>
    <row r="5" spans="1:14" x14ac:dyDescent="0.25">
      <c r="A5" s="3"/>
      <c r="B5" s="102" t="s">
        <v>16</v>
      </c>
      <c r="C5" s="109"/>
      <c r="D5" s="232" t="s">
        <v>143</v>
      </c>
      <c r="E5" s="95"/>
      <c r="F5" s="95"/>
      <c r="G5" s="95"/>
      <c r="H5" s="96"/>
      <c r="I5" s="4"/>
      <c r="J5" s="4"/>
      <c r="K5" s="4"/>
      <c r="L5" s="5"/>
    </row>
    <row r="6" spans="1:14" x14ac:dyDescent="0.25">
      <c r="A6" s="3"/>
      <c r="B6" s="102" t="s">
        <v>17</v>
      </c>
      <c r="C6" s="103"/>
      <c r="D6" s="232" t="s">
        <v>146</v>
      </c>
      <c r="E6" s="95"/>
      <c r="F6" s="95"/>
      <c r="G6" s="95"/>
      <c r="H6" s="96"/>
      <c r="I6" s="4"/>
      <c r="J6" s="4"/>
      <c r="K6" s="4"/>
      <c r="L6" s="5"/>
    </row>
    <row r="7" spans="1:14" x14ac:dyDescent="0.25">
      <c r="A7" s="3"/>
      <c r="B7" s="102" t="s">
        <v>18</v>
      </c>
      <c r="C7" s="75"/>
      <c r="D7" s="232" t="s">
        <v>147</v>
      </c>
      <c r="E7" s="95"/>
      <c r="F7" s="95"/>
      <c r="G7" s="95"/>
      <c r="H7" s="96"/>
      <c r="I7" s="4"/>
      <c r="J7" s="4"/>
      <c r="K7" s="4"/>
      <c r="L7" s="5"/>
    </row>
    <row r="8" spans="1:14" x14ac:dyDescent="0.25">
      <c r="A8" s="3"/>
      <c r="B8" s="102" t="s">
        <v>54</v>
      </c>
      <c r="C8" s="74"/>
      <c r="D8" s="232" t="s">
        <v>144</v>
      </c>
      <c r="E8" s="95"/>
      <c r="F8" s="95"/>
      <c r="G8" s="95"/>
      <c r="H8" s="96"/>
      <c r="I8" s="4"/>
      <c r="J8" s="4"/>
      <c r="K8" s="4"/>
      <c r="L8" s="5"/>
    </row>
    <row r="9" spans="1:14" x14ac:dyDescent="0.25">
      <c r="A9" s="3"/>
      <c r="B9" s="102"/>
      <c r="C9" s="74"/>
      <c r="D9" s="141"/>
      <c r="E9" s="97"/>
      <c r="F9" s="97"/>
      <c r="G9" s="97"/>
      <c r="H9" s="97"/>
      <c r="I9" s="4"/>
      <c r="J9" s="4"/>
      <c r="K9" s="4"/>
      <c r="L9" s="5"/>
    </row>
    <row r="10" spans="1:14" x14ac:dyDescent="0.25">
      <c r="A10" s="3"/>
      <c r="B10" s="102" t="s">
        <v>55</v>
      </c>
      <c r="C10" s="74"/>
      <c r="D10" s="232" t="s">
        <v>145</v>
      </c>
      <c r="E10" s="95"/>
      <c r="F10" s="95"/>
      <c r="G10" s="95"/>
      <c r="H10" s="96"/>
      <c r="I10" s="4"/>
      <c r="J10" s="4"/>
      <c r="K10" s="4"/>
      <c r="L10" s="5"/>
    </row>
    <row r="11" spans="1:14" x14ac:dyDescent="0.25">
      <c r="A11" s="3"/>
      <c r="B11" s="236" t="s">
        <v>128</v>
      </c>
      <c r="C11" s="237"/>
      <c r="D11" s="237"/>
      <c r="E11" s="238" t="s">
        <v>118</v>
      </c>
      <c r="F11" s="238"/>
      <c r="G11" s="238"/>
      <c r="H11" s="238"/>
      <c r="I11" s="4"/>
      <c r="J11" s="4"/>
      <c r="K11" s="4"/>
      <c r="L11" s="5"/>
    </row>
    <row r="12" spans="1:14" x14ac:dyDescent="0.25">
      <c r="A12" s="3"/>
      <c r="B12" s="102"/>
      <c r="C12" s="74"/>
      <c r="D12" s="210"/>
      <c r="E12" s="210"/>
      <c r="F12" s="210"/>
      <c r="G12" s="210"/>
      <c r="H12" s="97"/>
      <c r="I12" s="4"/>
      <c r="J12" s="4"/>
      <c r="K12" s="4"/>
      <c r="L12" s="5"/>
    </row>
    <row r="13" spans="1:14" x14ac:dyDescent="0.25">
      <c r="A13" s="3"/>
      <c r="B13" s="102" t="s">
        <v>101</v>
      </c>
      <c r="C13" s="74"/>
      <c r="D13" s="97"/>
      <c r="E13" s="97"/>
      <c r="F13" s="230" t="s">
        <v>124</v>
      </c>
      <c r="G13" s="97"/>
      <c r="H13" s="94"/>
      <c r="I13" s="4"/>
      <c r="J13" s="4"/>
      <c r="K13" s="4"/>
      <c r="L13" s="5"/>
      <c r="M13" s="223" t="s">
        <v>123</v>
      </c>
    </row>
    <row r="14" spans="1:14" x14ac:dyDescent="0.25">
      <c r="A14" s="3"/>
      <c r="B14" s="102"/>
      <c r="C14" s="74"/>
      <c r="D14" s="97"/>
      <c r="E14" s="97"/>
      <c r="F14" s="97"/>
      <c r="G14" s="97"/>
      <c r="H14" s="94"/>
      <c r="I14" s="4"/>
      <c r="J14" s="4"/>
      <c r="K14" s="4"/>
      <c r="L14" s="5"/>
      <c r="M14" s="223" t="s">
        <v>124</v>
      </c>
    </row>
    <row r="15" spans="1:14" x14ac:dyDescent="0.25">
      <c r="A15" s="16"/>
      <c r="B15" s="17"/>
      <c r="C15" s="17"/>
      <c r="D15" s="17"/>
      <c r="E15" s="235"/>
      <c r="F15" s="235"/>
      <c r="G15" s="235"/>
      <c r="H15" s="235"/>
      <c r="I15" s="235"/>
      <c r="J15" s="235"/>
      <c r="K15" s="17"/>
      <c r="L15" s="18"/>
    </row>
    <row r="16" spans="1:14" ht="16.5" customHeight="1" x14ac:dyDescent="0.3">
      <c r="A16" s="19"/>
      <c r="B16" s="67" t="s">
        <v>131</v>
      </c>
      <c r="C16" s="67"/>
      <c r="D16" s="67"/>
      <c r="E16" s="67"/>
      <c r="F16" s="67"/>
      <c r="G16" s="67"/>
      <c r="H16" s="67"/>
      <c r="I16" s="67"/>
      <c r="J16" s="67"/>
      <c r="K16" s="67"/>
      <c r="L16" s="69"/>
      <c r="M16" s="135"/>
      <c r="N16" s="135"/>
    </row>
    <row r="17" spans="1:15" ht="16.5" customHeight="1" x14ac:dyDescent="0.3">
      <c r="A17" s="19"/>
      <c r="B17" s="67" t="s">
        <v>94</v>
      </c>
      <c r="C17" s="67"/>
      <c r="D17" s="67"/>
      <c r="E17" s="67"/>
      <c r="F17" s="67"/>
      <c r="G17" s="67"/>
      <c r="H17" s="67"/>
      <c r="I17" s="67"/>
      <c r="J17" s="67"/>
      <c r="K17" s="67"/>
      <c r="L17" s="69"/>
      <c r="M17" s="135"/>
      <c r="N17" s="135"/>
    </row>
    <row r="18" spans="1:15" ht="16.5" customHeight="1" x14ac:dyDescent="0.3">
      <c r="A18" s="19"/>
      <c r="B18" s="67"/>
      <c r="C18" s="67"/>
      <c r="D18" s="67"/>
      <c r="E18" s="67"/>
      <c r="F18" s="67"/>
      <c r="G18" s="67"/>
      <c r="H18" s="67"/>
      <c r="I18" s="67"/>
      <c r="J18" s="67"/>
      <c r="K18" s="67"/>
      <c r="L18" s="69"/>
      <c r="M18" s="135"/>
      <c r="N18" s="135"/>
    </row>
    <row r="19" spans="1:15" ht="16.5" customHeight="1" x14ac:dyDescent="0.3">
      <c r="A19" s="19"/>
      <c r="B19" s="20" t="s">
        <v>120</v>
      </c>
      <c r="C19" s="67"/>
      <c r="D19" s="67"/>
      <c r="E19" s="67"/>
      <c r="F19" s="67"/>
      <c r="G19" s="67"/>
      <c r="H19" s="67"/>
      <c r="I19" s="67"/>
      <c r="J19" s="67"/>
      <c r="K19" s="67"/>
      <c r="L19" s="69"/>
      <c r="M19" s="135"/>
      <c r="N19" s="135"/>
    </row>
    <row r="20" spans="1:15" ht="16.5" customHeight="1" x14ac:dyDescent="0.35">
      <c r="A20" s="19"/>
      <c r="B20" s="148" t="s">
        <v>129</v>
      </c>
      <c r="C20" s="67"/>
      <c r="D20" s="67"/>
      <c r="E20" s="67"/>
      <c r="F20" s="67"/>
      <c r="G20" s="20"/>
      <c r="H20" s="67"/>
      <c r="I20" s="67"/>
      <c r="J20" s="67"/>
      <c r="K20" s="67"/>
      <c r="L20" s="69"/>
      <c r="M20" s="135"/>
      <c r="N20" s="135"/>
    </row>
    <row r="21" spans="1:15" ht="16.5" customHeight="1" x14ac:dyDescent="0.3">
      <c r="A21" s="216"/>
      <c r="B21" s="217"/>
      <c r="C21" s="217"/>
      <c r="D21" s="217"/>
      <c r="E21" s="217"/>
      <c r="F21" s="67"/>
      <c r="G21" s="20"/>
      <c r="H21" s="67"/>
      <c r="I21" s="67"/>
      <c r="J21" s="67"/>
      <c r="K21" s="67"/>
      <c r="L21" s="69"/>
      <c r="M21" s="135"/>
      <c r="N21" s="135"/>
    </row>
    <row r="22" spans="1:15" ht="14.25" customHeight="1" x14ac:dyDescent="0.3">
      <c r="A22" s="216"/>
      <c r="B22" s="217"/>
      <c r="C22" s="217"/>
      <c r="D22" s="217"/>
      <c r="E22" s="217"/>
      <c r="F22" s="67"/>
      <c r="G22" s="22" t="s">
        <v>2</v>
      </c>
      <c r="H22" s="67"/>
      <c r="I22" s="67"/>
      <c r="J22" s="67"/>
      <c r="K22" s="67"/>
      <c r="L22" s="69"/>
      <c r="M22" s="135"/>
      <c r="N22" s="135"/>
    </row>
    <row r="23" spans="1:15" ht="16.5" customHeight="1" x14ac:dyDescent="0.35">
      <c r="A23" s="216"/>
      <c r="B23" s="217"/>
      <c r="C23" s="217"/>
      <c r="D23" s="217"/>
      <c r="E23" s="217"/>
      <c r="F23" s="67"/>
      <c r="G23" s="22" t="s">
        <v>63</v>
      </c>
      <c r="H23" s="67"/>
      <c r="I23" s="67"/>
      <c r="J23" s="67"/>
      <c r="K23" s="67"/>
      <c r="L23" s="69"/>
      <c r="M23" s="135"/>
      <c r="N23" s="135"/>
      <c r="O23" s="190"/>
    </row>
    <row r="24" spans="1:15" ht="16.5" customHeight="1" x14ac:dyDescent="0.3">
      <c r="A24" s="216"/>
      <c r="B24" s="217"/>
      <c r="C24" s="217"/>
      <c r="D24" s="217"/>
      <c r="E24" s="217"/>
      <c r="F24" s="67"/>
      <c r="G24" s="22" t="s">
        <v>105</v>
      </c>
      <c r="H24" s="67"/>
      <c r="I24" s="67"/>
      <c r="J24" s="67"/>
      <c r="K24" s="67"/>
      <c r="L24" s="69"/>
      <c r="M24" s="135"/>
      <c r="N24" s="135"/>
    </row>
    <row r="25" spans="1:15" ht="16.5" customHeight="1" x14ac:dyDescent="0.35">
      <c r="A25" s="216"/>
      <c r="B25" s="217"/>
      <c r="C25" s="218"/>
      <c r="D25" s="217"/>
      <c r="E25" s="217"/>
      <c r="F25" s="67"/>
      <c r="G25" s="22" t="s">
        <v>53</v>
      </c>
      <c r="H25" s="67"/>
      <c r="I25" s="67"/>
      <c r="J25" s="67"/>
      <c r="K25" s="67"/>
      <c r="L25" s="69"/>
      <c r="M25" s="135"/>
      <c r="N25" s="135"/>
    </row>
    <row r="26" spans="1:15" ht="8.25" customHeight="1" x14ac:dyDescent="0.3">
      <c r="A26" s="19"/>
      <c r="B26" s="189"/>
      <c r="C26" s="67"/>
      <c r="D26" s="67"/>
      <c r="E26" s="67"/>
      <c r="F26" s="67"/>
      <c r="G26" s="22"/>
      <c r="H26" s="67"/>
      <c r="I26" s="67"/>
      <c r="J26" s="67"/>
      <c r="K26" s="67"/>
      <c r="L26" s="69"/>
      <c r="M26" s="135"/>
      <c r="N26" s="135"/>
    </row>
    <row r="27" spans="1:15" ht="17.399999999999999" x14ac:dyDescent="0.3">
      <c r="A27" s="19"/>
      <c r="B27" s="20" t="s">
        <v>106</v>
      </c>
      <c r="C27" s="20"/>
      <c r="D27" s="20"/>
      <c r="E27" s="20"/>
      <c r="F27" s="20"/>
      <c r="G27" s="20"/>
      <c r="H27" s="20"/>
      <c r="I27" s="20"/>
      <c r="J27" s="20"/>
      <c r="K27" s="20"/>
      <c r="L27" s="21"/>
      <c r="O27" s="190"/>
    </row>
    <row r="28" spans="1:15" x14ac:dyDescent="0.25">
      <c r="A28" s="19"/>
      <c r="B28" s="20"/>
      <c r="C28" s="20"/>
      <c r="D28" s="20"/>
      <c r="E28" s="20"/>
      <c r="F28" s="20"/>
      <c r="G28" s="20"/>
      <c r="H28" s="20"/>
      <c r="I28" s="20"/>
      <c r="J28" s="20"/>
      <c r="K28" s="20"/>
      <c r="L28" s="21"/>
    </row>
    <row r="29" spans="1:15" x14ac:dyDescent="0.25">
      <c r="A29" s="19"/>
      <c r="B29" s="219"/>
      <c r="C29" s="217"/>
      <c r="D29" s="217"/>
      <c r="E29" s="217"/>
      <c r="F29" s="217"/>
      <c r="G29" s="22" t="s">
        <v>2</v>
      </c>
      <c r="H29" s="20"/>
      <c r="I29" s="20"/>
      <c r="J29" s="20"/>
      <c r="K29" s="20"/>
      <c r="L29" s="21"/>
    </row>
    <row r="30" spans="1:15" x14ac:dyDescent="0.25">
      <c r="A30" s="19"/>
      <c r="B30" s="217"/>
      <c r="C30" s="217"/>
      <c r="D30" s="217"/>
      <c r="E30" s="217"/>
      <c r="F30" s="217"/>
      <c r="G30" s="22" t="s">
        <v>29</v>
      </c>
      <c r="H30" s="20"/>
      <c r="I30" s="20"/>
      <c r="J30" s="20"/>
      <c r="K30" s="20"/>
      <c r="L30" s="21"/>
    </row>
    <row r="31" spans="1:15" ht="15.6" x14ac:dyDescent="0.35">
      <c r="A31" s="19"/>
      <c r="B31" s="217"/>
      <c r="C31" s="217"/>
      <c r="D31" s="217"/>
      <c r="E31" s="217"/>
      <c r="F31" s="217"/>
      <c r="G31" s="22" t="s">
        <v>130</v>
      </c>
      <c r="H31" s="20"/>
      <c r="I31" s="20"/>
      <c r="J31" s="20"/>
      <c r="K31" s="20"/>
      <c r="L31" s="21"/>
    </row>
    <row r="32" spans="1:15" x14ac:dyDescent="0.25">
      <c r="A32" s="19"/>
      <c r="B32" s="20"/>
      <c r="C32" s="20"/>
      <c r="D32" s="20"/>
      <c r="E32" s="20"/>
      <c r="F32" s="20"/>
      <c r="G32" s="22"/>
      <c r="H32" s="22"/>
      <c r="I32" s="22"/>
      <c r="J32" s="22"/>
      <c r="K32" s="20"/>
      <c r="L32" s="21"/>
    </row>
    <row r="33" spans="1:15" x14ac:dyDescent="0.25">
      <c r="A33" s="29"/>
      <c r="B33" s="30"/>
      <c r="C33" s="30"/>
      <c r="D33" s="30"/>
      <c r="E33" s="30"/>
      <c r="F33" s="45"/>
      <c r="G33" s="30"/>
      <c r="H33" s="30"/>
      <c r="I33" s="30"/>
      <c r="J33" s="30"/>
      <c r="K33" s="30"/>
      <c r="L33" s="31"/>
    </row>
    <row r="34" spans="1:15" ht="15.6" x14ac:dyDescent="0.3">
      <c r="A34" s="32"/>
      <c r="B34" s="76" t="s">
        <v>119</v>
      </c>
      <c r="C34" s="76"/>
      <c r="D34" s="76"/>
      <c r="E34" s="76"/>
      <c r="F34" s="76"/>
      <c r="G34" s="76"/>
      <c r="H34" s="76"/>
      <c r="I34" s="76"/>
      <c r="J34" s="76"/>
      <c r="K34" s="46"/>
      <c r="L34" s="138"/>
      <c r="M34" s="136"/>
      <c r="N34" s="137"/>
      <c r="O34" s="161"/>
    </row>
    <row r="35" spans="1:15" ht="16.5" customHeight="1" x14ac:dyDescent="0.3">
      <c r="A35" s="32"/>
      <c r="B35" s="76" t="s">
        <v>96</v>
      </c>
      <c r="C35" s="33"/>
      <c r="D35" s="33"/>
      <c r="E35" s="33"/>
      <c r="F35" s="33"/>
      <c r="G35" s="33"/>
      <c r="H35" s="33"/>
      <c r="I35" s="33"/>
      <c r="J35" s="33"/>
      <c r="K35" s="33"/>
      <c r="L35" s="34"/>
    </row>
    <row r="36" spans="1:15" ht="16.5" customHeight="1" x14ac:dyDescent="0.3">
      <c r="A36" s="32"/>
      <c r="B36" s="76"/>
      <c r="C36" s="33"/>
      <c r="D36" s="33"/>
      <c r="E36" s="33"/>
      <c r="F36" s="33"/>
      <c r="G36" s="33"/>
      <c r="H36" s="33"/>
      <c r="I36" s="33"/>
      <c r="J36" s="33"/>
      <c r="K36" s="33"/>
      <c r="L36" s="34"/>
    </row>
    <row r="37" spans="1:15" ht="17.25" customHeight="1" thickBot="1" x14ac:dyDescent="0.35">
      <c r="A37" s="32"/>
      <c r="B37" s="39" t="s">
        <v>107</v>
      </c>
      <c r="C37" s="39"/>
      <c r="D37" s="35"/>
      <c r="E37" s="35"/>
      <c r="F37" s="35"/>
      <c r="G37" s="35"/>
      <c r="H37" s="33"/>
      <c r="I37" s="33"/>
      <c r="J37" s="33"/>
      <c r="K37" s="33"/>
      <c r="L37" s="34"/>
      <c r="O37" s="191"/>
    </row>
    <row r="38" spans="1:15" ht="16.2" thickBot="1" x14ac:dyDescent="0.35">
      <c r="A38" s="32"/>
      <c r="B38" s="108">
        <v>12300</v>
      </c>
      <c r="C38" s="76" t="s">
        <v>102</v>
      </c>
      <c r="D38" s="78"/>
      <c r="E38" s="78"/>
      <c r="F38" s="77"/>
      <c r="G38" s="33"/>
      <c r="H38" s="33"/>
      <c r="I38" s="33"/>
      <c r="J38" s="33"/>
      <c r="K38" s="33"/>
      <c r="L38" s="34"/>
    </row>
    <row r="39" spans="1:15" ht="13.5" customHeight="1" x14ac:dyDescent="0.3">
      <c r="A39" s="32"/>
      <c r="B39" s="39"/>
      <c r="C39" s="39"/>
      <c r="D39" s="40"/>
      <c r="E39" s="40"/>
      <c r="F39" s="33"/>
      <c r="G39" s="33"/>
      <c r="H39" s="33"/>
      <c r="I39" s="33"/>
      <c r="J39" s="33"/>
      <c r="K39" s="33"/>
      <c r="L39" s="34"/>
    </row>
    <row r="40" spans="1:15" ht="19.2" thickBot="1" x14ac:dyDescent="0.45">
      <c r="A40" s="32"/>
      <c r="B40" s="39" t="s">
        <v>47</v>
      </c>
      <c r="C40" s="39"/>
      <c r="D40" s="40"/>
      <c r="E40" s="40"/>
      <c r="F40" s="35"/>
      <c r="G40" s="35"/>
      <c r="H40" s="35"/>
      <c r="I40" s="35"/>
      <c r="J40" s="35"/>
      <c r="K40" s="35"/>
      <c r="L40" s="34"/>
      <c r="M40" s="211"/>
    </row>
    <row r="41" spans="1:15" ht="16.2" thickBot="1" x14ac:dyDescent="0.35">
      <c r="A41" s="32"/>
      <c r="B41" s="220">
        <v>5.58</v>
      </c>
      <c r="C41" s="76" t="s">
        <v>62</v>
      </c>
      <c r="D41" s="78"/>
      <c r="E41" s="78"/>
      <c r="F41" s="78"/>
      <c r="G41" s="77"/>
      <c r="H41" s="77"/>
      <c r="I41" s="33"/>
      <c r="J41" s="33"/>
      <c r="K41" s="33"/>
      <c r="L41" s="34"/>
      <c r="M41" s="212"/>
    </row>
    <row r="42" spans="1:15" ht="15" x14ac:dyDescent="0.25">
      <c r="A42" s="32"/>
      <c r="B42" s="233" t="s">
        <v>128</v>
      </c>
      <c r="C42" s="234"/>
      <c r="D42" s="234"/>
      <c r="E42" s="231" t="s">
        <v>118</v>
      </c>
      <c r="F42" s="78"/>
      <c r="G42" s="77"/>
      <c r="H42" s="77"/>
      <c r="I42" s="33"/>
      <c r="J42" s="33"/>
      <c r="K42" s="33"/>
      <c r="L42" s="34"/>
    </row>
    <row r="43" spans="1:15" x14ac:dyDescent="0.25">
      <c r="A43" s="36"/>
      <c r="B43" s="37"/>
      <c r="C43" s="37"/>
      <c r="D43" s="37"/>
      <c r="E43" s="37"/>
      <c r="F43" s="37"/>
      <c r="G43" s="37"/>
      <c r="H43" s="37"/>
      <c r="I43" s="37"/>
      <c r="J43" s="37"/>
      <c r="K43" s="37"/>
      <c r="L43" s="38"/>
    </row>
    <row r="44" spans="1:15" x14ac:dyDescent="0.25">
      <c r="A44" s="7"/>
      <c r="B44" s="8"/>
      <c r="C44" s="47"/>
      <c r="D44" s="47"/>
      <c r="E44" s="48"/>
      <c r="F44" s="8"/>
      <c r="G44" s="8"/>
      <c r="H44" s="8"/>
      <c r="I44" s="8"/>
      <c r="J44" s="8"/>
      <c r="K44" s="8"/>
      <c r="L44" s="9"/>
    </row>
    <row r="45" spans="1:15" ht="16.2" thickBot="1" x14ac:dyDescent="0.3">
      <c r="A45" s="10"/>
      <c r="B45" s="49" t="s">
        <v>93</v>
      </c>
      <c r="C45" s="50"/>
      <c r="D45" s="50"/>
      <c r="E45" s="51"/>
      <c r="F45" s="50"/>
      <c r="G45" s="44"/>
      <c r="H45" s="44"/>
      <c r="I45" s="11"/>
      <c r="J45" s="11"/>
      <c r="K45" s="11"/>
      <c r="L45" s="12"/>
    </row>
    <row r="46" spans="1:15" ht="16.2" thickBot="1" x14ac:dyDescent="0.3">
      <c r="A46" s="10"/>
      <c r="B46" s="188"/>
      <c r="C46" s="82"/>
      <c r="D46" s="82"/>
      <c r="E46" s="110"/>
      <c r="F46" s="82"/>
      <c r="G46" s="11"/>
      <c r="H46" s="11"/>
      <c r="I46" s="11"/>
      <c r="J46" s="11"/>
      <c r="K46" s="11"/>
      <c r="L46" s="12"/>
    </row>
    <row r="47" spans="1:15" ht="16.2" thickBot="1" x14ac:dyDescent="0.35">
      <c r="A47" s="10"/>
      <c r="B47" s="83">
        <f>((B38*B41)*(7.48/12))</f>
        <v>42781.860000000008</v>
      </c>
      <c r="C47" s="43" t="s">
        <v>95</v>
      </c>
      <c r="D47" s="82"/>
      <c r="E47" s="110"/>
      <c r="F47" s="82"/>
      <c r="G47" s="11"/>
      <c r="H47" s="11"/>
      <c r="I47" s="11"/>
      <c r="J47" s="11"/>
      <c r="K47" s="11"/>
      <c r="L47" s="12"/>
    </row>
    <row r="48" spans="1:15" ht="15.6" x14ac:dyDescent="0.25">
      <c r="A48" s="10"/>
      <c r="B48" s="188"/>
      <c r="C48" s="82"/>
      <c r="D48" s="82"/>
      <c r="E48" s="110"/>
      <c r="F48" s="82"/>
      <c r="G48" s="11"/>
      <c r="H48" s="11"/>
      <c r="I48" s="11"/>
      <c r="J48" s="11"/>
      <c r="K48" s="11"/>
      <c r="L48" s="12"/>
    </row>
    <row r="49" spans="1:12" ht="16.2" thickBot="1" x14ac:dyDescent="0.3">
      <c r="A49" s="10"/>
      <c r="B49" s="49" t="s">
        <v>52</v>
      </c>
      <c r="C49" s="50"/>
      <c r="D49" s="50"/>
      <c r="E49" s="51"/>
      <c r="F49" s="50"/>
      <c r="G49" s="44"/>
      <c r="H49" s="44"/>
      <c r="I49" s="11"/>
      <c r="J49" s="11"/>
      <c r="K49" s="11"/>
      <c r="L49" s="12"/>
    </row>
    <row r="50" spans="1:12" ht="13.8" thickBot="1" x14ac:dyDescent="0.3">
      <c r="A50" s="10"/>
      <c r="B50" s="11"/>
      <c r="C50" s="11"/>
      <c r="D50" s="11"/>
      <c r="E50" s="11"/>
      <c r="F50" s="11"/>
      <c r="G50" s="41"/>
      <c r="H50" s="41"/>
      <c r="I50" s="11"/>
      <c r="J50" s="11"/>
      <c r="K50" s="11"/>
      <c r="L50" s="12"/>
    </row>
    <row r="51" spans="1:12" ht="16.2" thickBot="1" x14ac:dyDescent="0.35">
      <c r="A51" s="10"/>
      <c r="B51" s="83">
        <f>0.7*B47</f>
        <v>29947.302000000003</v>
      </c>
      <c r="C51" s="43" t="s">
        <v>67</v>
      </c>
      <c r="D51" s="11"/>
      <c r="E51" s="42"/>
      <c r="F51" s="11"/>
      <c r="G51" s="11"/>
      <c r="H51" s="11"/>
      <c r="I51" s="11"/>
      <c r="J51" s="11"/>
      <c r="K51" s="11"/>
      <c r="L51" s="12"/>
    </row>
    <row r="52" spans="1:12" x14ac:dyDescent="0.25">
      <c r="A52" s="13"/>
      <c r="B52" s="14"/>
      <c r="C52" s="14"/>
      <c r="D52" s="14"/>
      <c r="E52" s="14"/>
      <c r="F52" s="14"/>
      <c r="G52" s="14"/>
      <c r="H52" s="14"/>
      <c r="I52" s="14"/>
      <c r="J52" s="14"/>
      <c r="K52" s="14"/>
      <c r="L52" s="15"/>
    </row>
    <row r="53" spans="1:12" ht="13.8" thickBot="1" x14ac:dyDescent="0.3"/>
    <row r="54" spans="1:12" x14ac:dyDescent="0.25">
      <c r="A54" s="52" t="s">
        <v>86</v>
      </c>
      <c r="B54" s="54"/>
      <c r="C54" s="53"/>
      <c r="D54" s="53"/>
      <c r="E54" s="53"/>
      <c r="F54" s="53"/>
      <c r="G54" s="54"/>
      <c r="H54" s="54"/>
      <c r="I54" s="55"/>
    </row>
    <row r="55" spans="1:12" ht="13.8" thickBot="1" x14ac:dyDescent="0.3">
      <c r="A55" s="56"/>
      <c r="B55" s="57"/>
      <c r="C55" s="57"/>
      <c r="D55" s="57"/>
      <c r="E55" s="57"/>
      <c r="F55" s="57"/>
      <c r="G55" s="58"/>
      <c r="H55" s="58"/>
      <c r="I55" s="59"/>
    </row>
  </sheetData>
  <sheetProtection algorithmName="SHA-512" hashValue="x+FSUyS2vSfvI0eI+D82p9JuyzdkiBXQx9SJTXIl7mwDiu2gT8RdNzgy+2CKrpURHXCXf/u7AoKCkAEowsUuxA==" saltValue="PKRT9zcxUuDMtnaUkVLWUw==" spinCount="100000" sheet="1" objects="1" scenarios="1" selectLockedCells="1"/>
  <mergeCells count="4">
    <mergeCell ref="B42:D42"/>
    <mergeCell ref="E15:J15"/>
    <mergeCell ref="B11:D11"/>
    <mergeCell ref="E11:H11"/>
  </mergeCells>
  <phoneticPr fontId="5" type="noConversion"/>
  <dataValidations xWindow="120" yWindow="446" count="5">
    <dataValidation type="decimal" operator="greaterThanOrEqual" allowBlank="1" showInputMessage="1" showErrorMessage="1" promptTitle="Enter the landscaped area (A)" prompt="The landscaped area is the designed area of the landscape excluding the footprint of the home and permanent hardscape areas.  Please refer to the WaterSense Water Budget Approach for detailed information on how to calculate this number. " sqref="B38">
      <formula1>1</formula1>
    </dataValidation>
    <dataValidation allowBlank="1" showInputMessage="1" showErrorMessage="1" promptTitle="Enter the Peak Watering Month" prompt="Please use the Water Budget Data Finder (click link below) to determine the peak watering month for your area. Refer to the WaterSense Water Budget Approach for additional information regarding this determination. " sqref="D10"/>
    <dataValidation allowBlank="1" showInputMessage="1" showErrorMessage="1" promptTitle="Please enter &quot;Yes&quot; or &quot;No&quot;" prompt="If an irrigation system is not being installed, please review the WaterSense Water Budget Approach Document for additional information on how to complete the tool for the landscape." sqref="F14"/>
    <dataValidation type="list" allowBlank="1" showInputMessage="1" showErrorMessage="1" promptTitle="Please Choose &quot;Yes&quot; or &quot;No&quot;" prompt="If an irrigation system is not being installed, please review the WaterSense Water Budget Approach for additional information on how to complete the tool for the landscape." sqref="F13">
      <formula1>$M$13:$M$14</formula1>
    </dataValidation>
    <dataValidation type="decimal" allowBlank="1" showInputMessage="1" showErrorMessage="1" promptTitle="Enter the average monthly ETo " prompt="Please use the Water Budget Data Finder on the WaterSense Web site (see link above).  Refer to the WaterSense Water Budget Approach for additional information regarding sources for ETo data.  _x000a_" sqref="B41">
      <formula1>0</formula1>
      <formula2>99</formula2>
    </dataValidation>
  </dataValidations>
  <hyperlinks>
    <hyperlink ref="E11" r:id="rId1"/>
    <hyperlink ref="E42" r:id="rId2"/>
  </hyperlinks>
  <pageMargins left="0.75" right="0.75" top="1" bottom="1" header="0.5" footer="0.5"/>
  <pageSetup scale="58" orientation="landscape" r:id="rId3"/>
  <headerFooter alignWithMargins="0"/>
  <drawing r:id="rId4"/>
  <legacyDrawing r:id="rId5"/>
  <oleObjects>
    <mc:AlternateContent xmlns:mc="http://schemas.openxmlformats.org/markup-compatibility/2006">
      <mc:Choice Requires="x14">
        <oleObject progId="Equation.3" shapeId="4142" r:id="rId6">
          <objectPr defaultSize="0" autoPict="0" r:id="rId7">
            <anchor moveWithCells="1" sizeWithCells="1">
              <from>
                <xdr:col>1</xdr:col>
                <xdr:colOff>304800</xdr:colOff>
                <xdr:row>22</xdr:row>
                <xdr:rowOff>60960</xdr:rowOff>
              </from>
              <to>
                <xdr:col>5</xdr:col>
                <xdr:colOff>411480</xdr:colOff>
                <xdr:row>24</xdr:row>
                <xdr:rowOff>76200</xdr:rowOff>
              </to>
            </anchor>
          </objectPr>
        </oleObject>
      </mc:Choice>
      <mc:Fallback>
        <oleObject progId="Equation.3" shapeId="4142" r:id="rId6"/>
      </mc:Fallback>
    </mc:AlternateContent>
    <mc:AlternateContent xmlns:mc="http://schemas.openxmlformats.org/markup-compatibility/2006">
      <mc:Choice Requires="x14">
        <oleObject progId="Equation.3" shapeId="4143" r:id="rId8">
          <objectPr defaultSize="0" autoPict="0" r:id="rId9">
            <anchor moveWithCells="1" sizeWithCells="1">
              <from>
                <xdr:col>1</xdr:col>
                <xdr:colOff>304800</xdr:colOff>
                <xdr:row>28</xdr:row>
                <xdr:rowOff>68580</xdr:rowOff>
              </from>
              <to>
                <xdr:col>5</xdr:col>
                <xdr:colOff>373380</xdr:colOff>
                <xdr:row>30</xdr:row>
                <xdr:rowOff>106680</xdr:rowOff>
              </to>
            </anchor>
          </objectPr>
        </oleObject>
      </mc:Choice>
      <mc:Fallback>
        <oleObject progId="Equation.3" shapeId="4143"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Y102"/>
  <sheetViews>
    <sheetView showZeros="0" zoomScale="70" zoomScaleNormal="70" workbookViewId="0">
      <selection activeCell="D45" sqref="D45:E45"/>
    </sheetView>
  </sheetViews>
  <sheetFormatPr defaultColWidth="9.109375" defaultRowHeight="13.2" x14ac:dyDescent="0.25"/>
  <cols>
    <col min="1" max="1" width="7.109375" style="26" customWidth="1"/>
    <col min="2" max="2" width="12.109375" style="26" customWidth="1"/>
    <col min="3" max="3" width="22.44140625" style="26" customWidth="1"/>
    <col min="4" max="4" width="12.44140625" style="26" customWidth="1"/>
    <col min="5" max="5" width="13.109375" style="26" customWidth="1"/>
    <col min="6" max="6" width="17.5546875" style="26" customWidth="1"/>
    <col min="7" max="7" width="16.6640625" style="26" customWidth="1"/>
    <col min="8" max="10" width="16.6640625" style="26" hidden="1" customWidth="1"/>
    <col min="11" max="11" width="17" style="26" customWidth="1"/>
    <col min="12" max="12" width="12.33203125" style="26" bestFit="1" customWidth="1"/>
    <col min="13" max="13" width="40.33203125" style="26" customWidth="1"/>
    <col min="14" max="14" width="11.109375" style="26" hidden="1" customWidth="1"/>
    <col min="15" max="15" width="25" style="26" hidden="1" customWidth="1"/>
    <col min="16" max="16" width="11.33203125" style="26" hidden="1" customWidth="1"/>
    <col min="17" max="18" width="9.109375" style="26" hidden="1" customWidth="1"/>
    <col min="19" max="19" width="27.44140625" style="26" hidden="1" customWidth="1"/>
    <col min="20" max="21" width="9.109375" style="26" hidden="1" customWidth="1"/>
    <col min="22" max="88" width="9.109375" style="26"/>
    <col min="89" max="89" width="9.33203125" style="26" bestFit="1" customWidth="1"/>
    <col min="90" max="98" width="9.109375" style="26"/>
    <col min="99" max="99" width="9.33203125" style="26" bestFit="1" customWidth="1"/>
    <col min="100" max="101" width="9.109375" style="26"/>
    <col min="102" max="102" width="9.33203125" style="26" bestFit="1" customWidth="1"/>
    <col min="103" max="16384" width="9.109375" style="26"/>
  </cols>
  <sheetData>
    <row r="1" spans="1:16" ht="17.399999999999999" x14ac:dyDescent="0.3">
      <c r="A1" s="2" t="s">
        <v>0</v>
      </c>
      <c r="B1" s="70" t="s">
        <v>141</v>
      </c>
      <c r="C1" s="71"/>
      <c r="D1" s="71"/>
      <c r="E1" s="71"/>
      <c r="F1" s="71"/>
      <c r="G1" s="71"/>
      <c r="H1" s="71"/>
      <c r="I1" s="71"/>
      <c r="J1" s="71"/>
      <c r="K1" s="71"/>
      <c r="L1" s="71"/>
      <c r="M1" s="72"/>
      <c r="N1" s="135"/>
    </row>
    <row r="2" spans="1:16" x14ac:dyDescent="0.25">
      <c r="A2" s="3"/>
      <c r="B2" s="73" t="s">
        <v>140</v>
      </c>
      <c r="C2" s="74"/>
      <c r="D2" s="74"/>
      <c r="E2" s="74"/>
      <c r="F2" s="74"/>
      <c r="G2" s="74"/>
      <c r="H2" s="74"/>
      <c r="I2" s="74"/>
      <c r="J2" s="74"/>
      <c r="K2" s="74"/>
      <c r="L2" s="74"/>
      <c r="M2" s="75"/>
      <c r="N2" s="135"/>
    </row>
    <row r="3" spans="1:16" x14ac:dyDescent="0.25">
      <c r="A3" s="3"/>
      <c r="B3" s="73" t="s">
        <v>61</v>
      </c>
      <c r="C3" s="73"/>
      <c r="D3" s="74"/>
      <c r="E3" s="74"/>
      <c r="F3" s="74"/>
      <c r="G3" s="74"/>
      <c r="H3" s="74"/>
      <c r="I3" s="74"/>
      <c r="J3" s="74"/>
      <c r="K3" s="74"/>
      <c r="L3" s="74"/>
      <c r="M3" s="75"/>
      <c r="N3" s="135"/>
    </row>
    <row r="4" spans="1:16" x14ac:dyDescent="0.25">
      <c r="A4" s="3"/>
      <c r="B4" s="73"/>
      <c r="C4" s="73"/>
      <c r="D4" s="74"/>
      <c r="E4" s="74"/>
      <c r="F4" s="74"/>
      <c r="G4" s="74"/>
      <c r="H4" s="74"/>
      <c r="I4" s="74"/>
      <c r="J4" s="74"/>
      <c r="K4" s="74"/>
      <c r="L4" s="74"/>
      <c r="M4" s="75"/>
      <c r="N4" s="135"/>
    </row>
    <row r="5" spans="1:16" x14ac:dyDescent="0.25">
      <c r="A5" s="3"/>
      <c r="B5" s="102" t="s">
        <v>16</v>
      </c>
      <c r="C5" s="109"/>
      <c r="D5" s="159" t="str">
        <f>IF('Part 1 - Baseline &amp; LWA'!D5="[Enter]", "",'Part 1 - Baseline &amp; LWA'!D5)</f>
        <v>LEEDuser</v>
      </c>
      <c r="E5" s="157"/>
      <c r="F5" s="157"/>
      <c r="G5" s="157"/>
      <c r="H5" s="157"/>
      <c r="I5" s="157"/>
      <c r="J5" s="157"/>
      <c r="K5" s="158"/>
      <c r="L5" s="4"/>
      <c r="M5" s="5"/>
      <c r="N5" s="27"/>
    </row>
    <row r="6" spans="1:16" x14ac:dyDescent="0.25">
      <c r="A6" s="3"/>
      <c r="B6" s="102" t="s">
        <v>17</v>
      </c>
      <c r="C6" s="103"/>
      <c r="D6" s="159" t="str">
        <f>IF('Part 1 - Baseline &amp; LWA'!D6="[Enter]", "",'Part 1 - Baseline &amp; LWA'!D6)</f>
        <v>Example Office Building</v>
      </c>
      <c r="E6" s="157"/>
      <c r="F6" s="157"/>
      <c r="G6" s="157"/>
      <c r="H6" s="157"/>
      <c r="I6" s="157"/>
      <c r="J6" s="157"/>
      <c r="K6" s="158"/>
      <c r="L6" s="4"/>
      <c r="M6" s="5"/>
      <c r="N6" s="27"/>
    </row>
    <row r="7" spans="1:16" ht="13.5" customHeight="1" x14ac:dyDescent="0.25">
      <c r="A7" s="3"/>
      <c r="B7" s="102" t="s">
        <v>18</v>
      </c>
      <c r="C7" s="75"/>
      <c r="D7" s="159" t="str">
        <f>IF('Part 1 - Baseline &amp; LWA'!D7="[Enter]", "",'Part 1 - Baseline &amp; LWA'!D7)</f>
        <v>155 Green Street</v>
      </c>
      <c r="E7" s="157"/>
      <c r="F7" s="157"/>
      <c r="G7" s="157"/>
      <c r="H7" s="157"/>
      <c r="I7" s="157"/>
      <c r="J7" s="157"/>
      <c r="K7" s="158"/>
      <c r="L7" s="4"/>
      <c r="M7" s="5"/>
      <c r="N7" s="27"/>
    </row>
    <row r="8" spans="1:16" x14ac:dyDescent="0.25">
      <c r="A8" s="3"/>
      <c r="B8" s="102" t="s">
        <v>54</v>
      </c>
      <c r="C8" s="74"/>
      <c r="D8" s="159" t="str">
        <f>IF('Part 1 - Baseline &amp; LWA'!D8="[Enter]", "",'Part 1 - Baseline &amp; LWA'!D8)</f>
        <v>Brattleboro, VT, 05301</v>
      </c>
      <c r="E8" s="157"/>
      <c r="F8" s="157"/>
      <c r="G8" s="157"/>
      <c r="H8" s="157"/>
      <c r="I8" s="157"/>
      <c r="J8" s="157"/>
      <c r="K8" s="158"/>
      <c r="L8" s="4"/>
      <c r="M8" s="5"/>
      <c r="N8" s="27"/>
    </row>
    <row r="9" spans="1:16" x14ac:dyDescent="0.25">
      <c r="A9" s="3"/>
      <c r="B9" s="102"/>
      <c r="C9" s="74"/>
      <c r="D9" s="97"/>
      <c r="E9" s="97"/>
      <c r="F9" s="97"/>
      <c r="G9" s="97"/>
      <c r="H9" s="97"/>
      <c r="I9" s="97"/>
      <c r="J9" s="97"/>
      <c r="K9" s="97"/>
      <c r="L9" s="4"/>
      <c r="M9" s="5"/>
      <c r="N9" s="27"/>
    </row>
    <row r="10" spans="1:16" x14ac:dyDescent="0.25">
      <c r="A10" s="3"/>
      <c r="B10" s="102" t="s">
        <v>55</v>
      </c>
      <c r="C10" s="74"/>
      <c r="D10" s="159" t="str">
        <f>IF('Part 1 - Baseline &amp; LWA'!D10="[Enter]", "",'Part 1 - Baseline &amp; LWA'!D10)</f>
        <v>July</v>
      </c>
      <c r="E10" s="157"/>
      <c r="F10" s="157"/>
      <c r="G10" s="157"/>
      <c r="H10" s="157"/>
      <c r="I10" s="157"/>
      <c r="J10" s="157"/>
      <c r="K10" s="158"/>
      <c r="L10" s="4"/>
      <c r="M10" s="5"/>
      <c r="N10" s="27"/>
    </row>
    <row r="11" spans="1:16" x14ac:dyDescent="0.25">
      <c r="A11" s="3"/>
      <c r="B11" s="102"/>
      <c r="C11" s="74"/>
      <c r="D11" s="97"/>
      <c r="E11" s="97"/>
      <c r="F11" s="97"/>
      <c r="G11" s="97"/>
      <c r="H11" s="97"/>
      <c r="I11" s="97"/>
      <c r="J11" s="97"/>
      <c r="K11" s="97"/>
      <c r="L11" s="4"/>
      <c r="M11" s="5"/>
      <c r="N11" s="27"/>
    </row>
    <row r="12" spans="1:16" x14ac:dyDescent="0.25">
      <c r="A12" s="3"/>
      <c r="B12" s="102" t="s">
        <v>101</v>
      </c>
      <c r="C12" s="74"/>
      <c r="D12" s="97"/>
      <c r="E12" s="159" t="str">
        <f>IF('Part 1 - Baseline &amp; LWA'!F13="[Enter]", "",'Part 1 - Baseline &amp; LWA'!F13)</f>
        <v>no</v>
      </c>
      <c r="F12" s="207"/>
      <c r="G12" s="158"/>
      <c r="H12" s="97"/>
      <c r="I12" s="97"/>
      <c r="J12" s="97"/>
      <c r="K12" s="94"/>
      <c r="L12" s="4"/>
      <c r="M12" s="5"/>
      <c r="N12" s="27"/>
    </row>
    <row r="13" spans="1:16" x14ac:dyDescent="0.25">
      <c r="A13" s="3"/>
      <c r="B13" s="102"/>
      <c r="C13" s="74"/>
      <c r="D13" s="97"/>
      <c r="E13" s="97"/>
      <c r="F13" s="97"/>
      <c r="G13" s="97"/>
      <c r="H13" s="97"/>
      <c r="I13" s="97"/>
      <c r="J13" s="97"/>
      <c r="K13" s="94"/>
      <c r="L13" s="4"/>
      <c r="M13" s="5"/>
      <c r="N13" s="27"/>
    </row>
    <row r="14" spans="1:16" x14ac:dyDescent="0.25">
      <c r="A14" s="16"/>
      <c r="B14" s="17"/>
      <c r="C14" s="17"/>
      <c r="D14" s="17"/>
      <c r="E14" s="17"/>
      <c r="F14" s="167"/>
      <c r="G14" s="167"/>
      <c r="H14" s="167"/>
      <c r="I14" s="167"/>
      <c r="J14" s="167"/>
      <c r="K14" s="167"/>
      <c r="L14" s="167"/>
      <c r="M14" s="175"/>
      <c r="N14" s="27"/>
      <c r="O14" s="27"/>
      <c r="P14" s="27"/>
    </row>
    <row r="15" spans="1:16" ht="16.5" customHeight="1" x14ac:dyDescent="0.3">
      <c r="A15" s="19"/>
      <c r="B15" s="67" t="s">
        <v>132</v>
      </c>
      <c r="C15" s="67"/>
      <c r="D15" s="67"/>
      <c r="E15" s="67"/>
      <c r="F15" s="67"/>
      <c r="G15" s="67"/>
      <c r="H15" s="67"/>
      <c r="I15" s="67"/>
      <c r="J15" s="67"/>
      <c r="K15" s="67"/>
      <c r="L15" s="67"/>
      <c r="M15" s="176"/>
      <c r="N15" s="135"/>
      <c r="O15" s="135"/>
      <c r="P15" s="135"/>
    </row>
    <row r="16" spans="1:16" x14ac:dyDescent="0.25">
      <c r="A16" s="19"/>
      <c r="B16" s="20" t="s">
        <v>103</v>
      </c>
      <c r="C16" s="20"/>
      <c r="D16" s="20"/>
      <c r="E16" s="20"/>
      <c r="F16" s="20"/>
      <c r="G16" s="20"/>
      <c r="H16" s="20"/>
      <c r="I16" s="20"/>
      <c r="J16" s="20"/>
      <c r="K16" s="20"/>
      <c r="L16" s="20"/>
      <c r="M16" s="21"/>
      <c r="N16" s="27"/>
      <c r="O16" s="27"/>
      <c r="P16" s="27"/>
    </row>
    <row r="17" spans="1:22" x14ac:dyDescent="0.25">
      <c r="A17" s="19"/>
      <c r="B17" s="148" t="s">
        <v>104</v>
      </c>
      <c r="C17" s="20"/>
      <c r="D17" s="20"/>
      <c r="E17" s="20"/>
      <c r="F17" s="20"/>
      <c r="G17" s="20"/>
      <c r="H17" s="20"/>
      <c r="I17" s="20"/>
      <c r="J17" s="20"/>
      <c r="K17" s="20"/>
      <c r="L17" s="20"/>
      <c r="M17" s="21"/>
      <c r="N17" s="27"/>
      <c r="O17" s="27"/>
      <c r="P17" s="27"/>
    </row>
    <row r="18" spans="1:22" x14ac:dyDescent="0.25">
      <c r="A18" s="19"/>
      <c r="B18" s="20"/>
      <c r="C18" s="20"/>
      <c r="D18" s="20"/>
      <c r="E18" s="20"/>
      <c r="F18" s="20"/>
      <c r="G18" s="22" t="s">
        <v>2</v>
      </c>
      <c r="H18" s="22"/>
      <c r="I18" s="22"/>
      <c r="J18" s="22"/>
      <c r="K18" s="84"/>
      <c r="L18" s="20"/>
      <c r="M18" s="21"/>
      <c r="N18" s="27"/>
      <c r="O18" s="27"/>
      <c r="P18" s="27"/>
    </row>
    <row r="19" spans="1:22" ht="15.6" x14ac:dyDescent="0.35">
      <c r="A19" s="19"/>
      <c r="B19" s="20"/>
      <c r="C19" s="20"/>
      <c r="D19" s="20"/>
      <c r="E19" s="20"/>
      <c r="F19" s="20"/>
      <c r="G19" s="22" t="s">
        <v>31</v>
      </c>
      <c r="H19" s="22"/>
      <c r="I19" s="22"/>
      <c r="J19" s="22"/>
      <c r="K19" s="84"/>
      <c r="L19" s="20"/>
      <c r="M19" s="21"/>
      <c r="N19" s="27"/>
      <c r="O19" s="27"/>
      <c r="P19" s="27"/>
    </row>
    <row r="20" spans="1:22" ht="15.6" x14ac:dyDescent="0.35">
      <c r="A20" s="19"/>
      <c r="B20" s="84"/>
      <c r="C20"/>
      <c r="D20" s="20"/>
      <c r="E20" s="20"/>
      <c r="F20" s="20"/>
      <c r="G20" s="196" t="s">
        <v>109</v>
      </c>
      <c r="H20" s="196"/>
      <c r="I20" s="196"/>
      <c r="J20" s="196"/>
      <c r="K20" s="84"/>
      <c r="L20" s="20"/>
      <c r="M20" s="21"/>
      <c r="N20" s="27"/>
      <c r="O20" s="27"/>
      <c r="P20" s="27"/>
    </row>
    <row r="21" spans="1:22" ht="16.2" x14ac:dyDescent="0.35">
      <c r="A21" s="19"/>
      <c r="B21" s="20"/>
      <c r="C21" s="20"/>
      <c r="D21" s="20"/>
      <c r="E21" s="20"/>
      <c r="F21" s="20"/>
      <c r="G21" s="22" t="s">
        <v>63</v>
      </c>
      <c r="H21" s="22"/>
      <c r="I21" s="22"/>
      <c r="J21" s="22"/>
      <c r="K21" s="84"/>
      <c r="L21" s="20"/>
      <c r="M21" s="21"/>
      <c r="N21" s="27"/>
      <c r="O21" s="27"/>
      <c r="P21" s="27"/>
      <c r="V21" s="191"/>
    </row>
    <row r="22" spans="1:22" ht="15.6" x14ac:dyDescent="0.35">
      <c r="A22" s="19"/>
      <c r="B22" s="20"/>
      <c r="C22" s="84"/>
      <c r="D22" s="20"/>
      <c r="E22" s="20"/>
      <c r="F22" s="20"/>
      <c r="G22" s="22" t="s">
        <v>15</v>
      </c>
      <c r="H22" s="22"/>
      <c r="I22" s="22"/>
      <c r="J22" s="22"/>
      <c r="K22" s="84"/>
      <c r="L22" s="20"/>
      <c r="M22" s="21"/>
      <c r="N22" s="27"/>
      <c r="O22" s="27"/>
      <c r="P22" s="27"/>
    </row>
    <row r="23" spans="1:22" ht="15.6" x14ac:dyDescent="0.35">
      <c r="A23" s="19"/>
      <c r="B23" s="89"/>
      <c r="C23" s="84"/>
      <c r="D23" s="20"/>
      <c r="E23" s="20"/>
      <c r="F23" s="20"/>
      <c r="G23" s="22" t="s">
        <v>97</v>
      </c>
      <c r="H23" s="22"/>
      <c r="I23" s="22"/>
      <c r="J23" s="22"/>
      <c r="K23" s="84"/>
      <c r="L23" s="20"/>
      <c r="M23" s="21"/>
      <c r="N23" s="27"/>
      <c r="O23" s="27"/>
      <c r="P23" s="27"/>
    </row>
    <row r="24" spans="1:22" x14ac:dyDescent="0.25">
      <c r="A24" s="19"/>
      <c r="B24" s="20"/>
      <c r="C24" s="84"/>
      <c r="D24" s="20"/>
      <c r="E24" s="20"/>
      <c r="F24" s="20"/>
      <c r="G24" s="22" t="s">
        <v>9</v>
      </c>
      <c r="H24" s="22"/>
      <c r="I24" s="22"/>
      <c r="J24" s="22"/>
      <c r="K24" s="84"/>
      <c r="L24" s="20"/>
      <c r="M24" s="21"/>
      <c r="N24" s="27"/>
      <c r="O24" s="27"/>
      <c r="P24" s="27"/>
    </row>
    <row r="25" spans="1:22" ht="15.6" x14ac:dyDescent="0.35">
      <c r="A25" s="19"/>
      <c r="B25" s="89"/>
      <c r="C25" s="89"/>
      <c r="D25" s="89"/>
      <c r="E25" s="89"/>
      <c r="F25" s="89"/>
      <c r="G25" s="22" t="s">
        <v>53</v>
      </c>
      <c r="H25" s="22"/>
      <c r="I25" s="22"/>
      <c r="J25" s="22"/>
      <c r="K25" s="84"/>
      <c r="L25" s="20"/>
      <c r="M25" s="21"/>
      <c r="N25" s="27"/>
      <c r="O25" s="27"/>
      <c r="P25" s="27"/>
    </row>
    <row r="26" spans="1:22" x14ac:dyDescent="0.25">
      <c r="A26" s="90"/>
      <c r="B26" s="23"/>
      <c r="C26" s="23"/>
      <c r="D26" s="23"/>
      <c r="E26" s="23"/>
      <c r="F26" s="23"/>
      <c r="G26" s="23"/>
      <c r="H26" s="23"/>
      <c r="I26" s="23"/>
      <c r="J26" s="23"/>
      <c r="K26" s="24"/>
      <c r="L26" s="23"/>
      <c r="M26" s="25"/>
      <c r="N26" s="27"/>
      <c r="O26" s="27"/>
      <c r="P26" s="27"/>
    </row>
    <row r="27" spans="1:22" ht="15.6" x14ac:dyDescent="0.3">
      <c r="A27" s="29"/>
      <c r="B27" s="65"/>
      <c r="C27" s="66"/>
      <c r="D27" s="66"/>
      <c r="E27" s="66"/>
      <c r="F27" s="66"/>
      <c r="G27" s="66"/>
      <c r="H27" s="66"/>
      <c r="I27" s="66"/>
      <c r="J27" s="66"/>
      <c r="K27" s="66"/>
      <c r="L27" s="66"/>
      <c r="M27" s="177"/>
      <c r="N27" s="135"/>
      <c r="O27" s="135"/>
      <c r="P27" s="27"/>
    </row>
    <row r="28" spans="1:22" ht="15.6" x14ac:dyDescent="0.3">
      <c r="A28" s="32"/>
      <c r="B28" s="76" t="s">
        <v>64</v>
      </c>
      <c r="C28" s="77"/>
      <c r="D28" s="77"/>
      <c r="E28" s="77"/>
      <c r="F28" s="77"/>
      <c r="G28" s="77"/>
      <c r="H28" s="77"/>
      <c r="I28" s="77"/>
      <c r="J28" s="77"/>
      <c r="K28" s="77"/>
      <c r="L28" s="77"/>
      <c r="M28" s="178"/>
      <c r="N28" s="135"/>
      <c r="O28" s="135"/>
      <c r="P28" s="27"/>
    </row>
    <row r="29" spans="1:22" ht="15.6" x14ac:dyDescent="0.3">
      <c r="A29" s="32"/>
      <c r="B29" s="76"/>
      <c r="C29" s="77"/>
      <c r="D29" s="77"/>
      <c r="E29" s="77"/>
      <c r="F29" s="77"/>
      <c r="G29" s="77"/>
      <c r="H29" s="77"/>
      <c r="I29" s="77"/>
      <c r="J29" s="77"/>
      <c r="K29" s="77"/>
      <c r="L29" s="77"/>
      <c r="M29" s="178"/>
      <c r="N29" s="135"/>
      <c r="O29" s="135"/>
      <c r="P29" s="27"/>
    </row>
    <row r="30" spans="1:22" ht="16.2" thickBot="1" x14ac:dyDescent="0.35">
      <c r="A30" s="32"/>
      <c r="B30" s="186" t="s">
        <v>133</v>
      </c>
      <c r="C30" s="33"/>
      <c r="D30" s="33"/>
      <c r="E30" s="33"/>
      <c r="F30" s="33"/>
      <c r="G30" s="33"/>
      <c r="H30" s="33"/>
      <c r="I30" s="33"/>
      <c r="J30" s="33"/>
      <c r="K30" s="33"/>
      <c r="L30" s="33"/>
      <c r="M30" s="34"/>
      <c r="N30" s="135"/>
      <c r="O30" s="135"/>
      <c r="P30" s="27"/>
    </row>
    <row r="31" spans="1:22" ht="16.2" thickBot="1" x14ac:dyDescent="0.35">
      <c r="A31" s="32"/>
      <c r="B31" s="1">
        <v>3.58</v>
      </c>
      <c r="C31" s="76" t="s">
        <v>65</v>
      </c>
      <c r="D31" s="77"/>
      <c r="E31" s="77"/>
      <c r="F31" s="77"/>
      <c r="G31" s="77"/>
      <c r="H31" s="77"/>
      <c r="I31" s="77"/>
      <c r="J31" s="77"/>
      <c r="K31" s="77"/>
      <c r="L31" s="77"/>
      <c r="M31" s="34"/>
      <c r="N31" s="135"/>
      <c r="O31" s="135"/>
      <c r="P31" s="27"/>
    </row>
    <row r="32" spans="1:22" x14ac:dyDescent="0.25">
      <c r="A32" s="32"/>
      <c r="B32" s="87" t="s">
        <v>128</v>
      </c>
      <c r="C32" s="87"/>
      <c r="D32" s="231" t="s">
        <v>118</v>
      </c>
      <c r="E32" s="79"/>
      <c r="F32" s="79"/>
      <c r="G32" s="215"/>
      <c r="H32" s="215"/>
      <c r="I32" s="215"/>
      <c r="J32" s="215"/>
      <c r="K32" s="215"/>
      <c r="L32" s="215"/>
      <c r="M32" s="209"/>
      <c r="N32" s="135"/>
      <c r="O32" s="135"/>
      <c r="P32" s="27"/>
    </row>
    <row r="33" spans="1:103" ht="15.6" x14ac:dyDescent="0.3">
      <c r="A33" s="32"/>
      <c r="B33" s="39"/>
      <c r="C33" s="76"/>
      <c r="D33" s="77"/>
      <c r="E33" s="77"/>
      <c r="F33" s="77"/>
      <c r="G33" s="77"/>
      <c r="H33" s="77"/>
      <c r="I33" s="77"/>
      <c r="J33" s="77"/>
      <c r="K33" s="77"/>
      <c r="L33" s="77"/>
      <c r="M33" s="34"/>
      <c r="N33" s="135"/>
      <c r="O33" s="135"/>
      <c r="P33" s="27"/>
    </row>
    <row r="34" spans="1:103" ht="15.6" x14ac:dyDescent="0.3">
      <c r="A34" s="32"/>
      <c r="B34" s="39" t="s">
        <v>14</v>
      </c>
      <c r="C34" s="77"/>
      <c r="D34" s="77"/>
      <c r="E34" s="77"/>
      <c r="F34" s="77"/>
      <c r="G34" s="77"/>
      <c r="H34" s="77"/>
      <c r="I34" s="77"/>
      <c r="J34" s="77"/>
      <c r="K34" s="77"/>
      <c r="L34" s="77"/>
      <c r="M34" s="178"/>
      <c r="N34" s="135"/>
      <c r="O34" s="135"/>
      <c r="P34" s="27"/>
    </row>
    <row r="35" spans="1:103" ht="15.6" x14ac:dyDescent="0.3">
      <c r="A35" s="32"/>
      <c r="B35" s="78" t="s">
        <v>98</v>
      </c>
      <c r="C35" s="78"/>
      <c r="D35" s="78"/>
      <c r="E35" s="78"/>
      <c r="F35" s="78"/>
      <c r="G35" s="78"/>
      <c r="H35" s="78"/>
      <c r="I35" s="78"/>
      <c r="J35" s="78"/>
      <c r="K35" s="77"/>
      <c r="L35" s="76"/>
      <c r="M35" s="179"/>
      <c r="N35" s="136"/>
      <c r="O35" s="136"/>
      <c r="P35" s="137"/>
      <c r="Q35" s="28"/>
    </row>
    <row r="36" spans="1:103" ht="15.6" x14ac:dyDescent="0.3">
      <c r="A36" s="32"/>
      <c r="B36" s="100" t="s">
        <v>32</v>
      </c>
      <c r="C36" s="100"/>
      <c r="D36" s="100"/>
      <c r="E36" s="100"/>
      <c r="F36" s="100"/>
      <c r="G36" s="100"/>
      <c r="H36" s="100"/>
      <c r="I36" s="100"/>
      <c r="J36" s="100"/>
      <c r="K36" s="77"/>
      <c r="L36" s="86"/>
      <c r="M36" s="180"/>
      <c r="N36" s="27"/>
      <c r="O36" s="27"/>
      <c r="P36" s="27"/>
    </row>
    <row r="37" spans="1:103" ht="16.5" customHeight="1" x14ac:dyDescent="0.25">
      <c r="A37" s="32"/>
      <c r="B37" s="78" t="s">
        <v>125</v>
      </c>
      <c r="C37" s="77"/>
      <c r="D37" s="77"/>
      <c r="E37" s="77"/>
      <c r="F37" s="77"/>
      <c r="G37" s="77"/>
      <c r="H37" s="77"/>
      <c r="I37" s="77"/>
      <c r="J37" s="77"/>
      <c r="K37" s="77"/>
      <c r="L37" s="77"/>
      <c r="M37" s="178"/>
      <c r="N37" s="27"/>
      <c r="O37" s="27"/>
      <c r="P37" s="27"/>
    </row>
    <row r="38" spans="1:103" s="27" customFormat="1" x14ac:dyDescent="0.25">
      <c r="A38" s="32"/>
      <c r="B38" s="77"/>
      <c r="C38" s="77"/>
      <c r="D38" s="77"/>
      <c r="E38" s="77"/>
      <c r="F38" s="77"/>
      <c r="G38" s="174" t="str">
        <f>IF(OR(O41="Err2",O42="Err2",O43="Err2",O44="Err2",O45="Err2",O46="Err2",O47="Err2",O48="Err2",O49="Err2",O50="Err2",O51="Err2",O52="Err2",O53="Err2",O54="Err2",O55="Err2"),"For Pool, Spa, or Water Feature, select 'Fixed Spray.'","")</f>
        <v/>
      </c>
      <c r="H38" s="174"/>
      <c r="I38" s="174"/>
      <c r="J38" s="174"/>
      <c r="K38" s="77"/>
      <c r="L38" s="77"/>
      <c r="M38" s="178"/>
    </row>
    <row r="39" spans="1:103" s="27" customFormat="1" ht="16.2" thickBot="1" x14ac:dyDescent="0.35">
      <c r="A39" s="32"/>
      <c r="B39" s="76" t="s">
        <v>4</v>
      </c>
      <c r="C39" s="76"/>
      <c r="D39" s="77"/>
      <c r="E39" s="77"/>
      <c r="F39" s="77"/>
      <c r="G39" s="174" t="str">
        <f>IF(OR(O41="Err1",O42="Err1",O43="Err1",O44="Err1",O45="Err1",O46="Err1",O47="Err1",O48="Err1",O49="Err1",O50="Err1",O51="Err1",O52="Err1",O53="Err1",O54="Err1",O55="Err1"),"For nonvegetated softscape or permeable hardscape, select 'No Irrigation.'","")</f>
        <v/>
      </c>
      <c r="H39" s="174"/>
      <c r="I39" s="174"/>
      <c r="J39" s="174"/>
      <c r="K39" s="77"/>
      <c r="L39" s="77"/>
      <c r="M39" s="178"/>
      <c r="N39" s="64"/>
      <c r="O39" s="64"/>
      <c r="Q39" s="64"/>
      <c r="R39" s="64"/>
      <c r="S39" s="64"/>
      <c r="CT39" s="61"/>
      <c r="CU39" s="61"/>
      <c r="CV39" s="60"/>
    </row>
    <row r="40" spans="1:103" s="27" customFormat="1" ht="30.6" thickBot="1" x14ac:dyDescent="0.4">
      <c r="A40" s="32"/>
      <c r="B40" s="116" t="s">
        <v>1</v>
      </c>
      <c r="C40" s="117" t="s">
        <v>27</v>
      </c>
      <c r="D40" s="239" t="s">
        <v>26</v>
      </c>
      <c r="E40" s="240"/>
      <c r="F40" s="117" t="s">
        <v>3</v>
      </c>
      <c r="G40" s="117" t="s">
        <v>19</v>
      </c>
      <c r="H40" s="117" t="s">
        <v>138</v>
      </c>
      <c r="I40" s="117" t="s">
        <v>139</v>
      </c>
      <c r="J40" s="117" t="s">
        <v>139</v>
      </c>
      <c r="K40" s="117" t="s">
        <v>34</v>
      </c>
      <c r="L40" s="118" t="s">
        <v>37</v>
      </c>
      <c r="M40" s="181"/>
      <c r="N40" s="168" t="s">
        <v>90</v>
      </c>
      <c r="O40" s="168" t="s">
        <v>91</v>
      </c>
      <c r="P40" s="168" t="s">
        <v>37</v>
      </c>
      <c r="Q40" s="64"/>
      <c r="R40" s="246" t="s">
        <v>26</v>
      </c>
      <c r="S40" s="247"/>
      <c r="T40" s="150" t="s">
        <v>39</v>
      </c>
      <c r="U40" s="150" t="s">
        <v>25</v>
      </c>
      <c r="CH40" s="62"/>
      <c r="CI40" s="62"/>
      <c r="CJ40" s="63"/>
      <c r="CK40" s="62"/>
      <c r="CX40" s="61"/>
      <c r="CY40" s="61"/>
    </row>
    <row r="41" spans="1:103" s="27" customFormat="1" ht="12.75" customHeight="1" x14ac:dyDescent="0.25">
      <c r="A41" s="32"/>
      <c r="B41" s="119">
        <v>1</v>
      </c>
      <c r="C41" s="112">
        <v>5300</v>
      </c>
      <c r="D41" s="256" t="s">
        <v>44</v>
      </c>
      <c r="E41" s="257"/>
      <c r="F41" s="120">
        <f t="shared" ref="F41:F55" si="0">IF(D41&gt;"",VLOOKUP(D41,plant_type,3,FALSE),0)</f>
        <v>0.5</v>
      </c>
      <c r="G41" s="115" t="s">
        <v>11</v>
      </c>
      <c r="H41" s="114">
        <f t="shared" ref="H41:H55" si="1">IF(G41&gt;"",VLOOKUP(G41,Irrigation_efficiency,2,FALSE),0)</f>
        <v>0.65</v>
      </c>
      <c r="I41" s="114">
        <f>IF(OR(D41="Pool, Spa, or Water Feature",D41="Trees - Medium water requirement",D41="Trees - High water requirement",D41="Shrubs - Medium water requirement",D41="Shrubs - High water requirement",D41="Groundcover - Medium water requirement",D41="Groundcover - High water requirement",D41="Turfgrass - High water requirement",D41="Turfgrass - Medium water requirement",D41="Turfgrass - Low water requirement"),65%, )</f>
        <v>0.65</v>
      </c>
      <c r="J41" s="114">
        <f>IF(OR(D41="Trees - Low water requirement",D41="Shrubs - Low water requirement",D41="Groundcover - Low water requirement"),70%, )</f>
        <v>0</v>
      </c>
      <c r="K41" s="114">
        <f>IF(OR('Part 1 - Baseline &amp; LWA'!F13="no",D41="Pool, Spa, or Water Feature",D41="Permeable Hardscape",D41="Nonvegetated Softscape"),MAX(I41:J41),H41)</f>
        <v>0.65</v>
      </c>
      <c r="L41" s="121">
        <f t="shared" ref="L41:L55" si="2">IF(AND(C41&gt;0,F41&gt;0,K41&gt;0,NOT(ISERR(P41))),P41,0)</f>
        <v>9631.458974358975</v>
      </c>
      <c r="M41" s="34"/>
      <c r="N41" s="169">
        <f t="shared" ref="N41:N55" si="3">IF(D41&lt;&gt;"",IF(VLOOKUP(D41,plant_type,4,FALSE)="Yes",C41,0),0)</f>
        <v>0</v>
      </c>
      <c r="O41" s="171" t="str">
        <f t="shared" ref="O41:O56" si="4">IF(AND(OR(D41=$R$54,D41=$R$55),G41&lt;&gt;$K$65),"Err1",IF(AND(D41=$R$53,G41&lt;&gt;$K$62),"Err2",""))</f>
        <v/>
      </c>
      <c r="P41" s="172">
        <f t="shared" ref="P41:P56" si="5">(1/K41)*((referenceET*F41)-(0.25*$B$31))*(C41*(7.48/12))</f>
        <v>9631.458974358975</v>
      </c>
      <c r="R41" s="248" t="s">
        <v>40</v>
      </c>
      <c r="S41" s="249"/>
      <c r="T41" s="151">
        <v>0.2</v>
      </c>
      <c r="U41" s="151" t="s">
        <v>24</v>
      </c>
      <c r="CV41" s="61"/>
      <c r="CW41" s="61"/>
      <c r="CX41" s="60"/>
    </row>
    <row r="42" spans="1:103" s="27" customFormat="1" ht="12.75" customHeight="1" x14ac:dyDescent="0.25">
      <c r="A42" s="32"/>
      <c r="B42" s="122">
        <v>2</v>
      </c>
      <c r="C42" s="113">
        <v>2000</v>
      </c>
      <c r="D42" s="241" t="s">
        <v>40</v>
      </c>
      <c r="E42" s="242"/>
      <c r="F42" s="120">
        <f t="shared" si="0"/>
        <v>0.2</v>
      </c>
      <c r="G42" s="115" t="s">
        <v>36</v>
      </c>
      <c r="H42" s="114" t="str">
        <f t="shared" si="1"/>
        <v>NA</v>
      </c>
      <c r="I42" s="114">
        <f t="shared" ref="I42:I55" si="6">IF(OR(D42="Pool, Spa, or Water Feature",D42="Trees - Medium water requirement",D42="Trees - High water requirement",D42="Shrubs - Medium water requirement",D42="Shrubs - High water requirement",D42="Groundcover - Medium water requirement",D42="Groundcover - High water requirement",D42="Turfgrass - High water requirement",D42="Turfgrass - Medium water requirement",D42="Turfgrass - Low water requirement"),65%, )</f>
        <v>0</v>
      </c>
      <c r="J42" s="114">
        <f t="shared" ref="J42:J55" si="7">IF(OR(D42="Trees - Low water requirement",D42="Shrubs - Low water requirement",D42="Groundcover - Low water requirement"),70%, )</f>
        <v>0.7</v>
      </c>
      <c r="K42" s="114">
        <f>IF(OR('Part 1 - Baseline &amp; LWA'!F13="no",D42="Pool, Spa, or Water Feature",D42="Permeable Hardscape",D42="Nonvegetated Softscape"),MAX(I42:J42),H42)</f>
        <v>0.7</v>
      </c>
      <c r="L42" s="121">
        <f t="shared" si="2"/>
        <v>393.59047619047635</v>
      </c>
      <c r="M42" s="34"/>
      <c r="N42" s="169">
        <f t="shared" si="3"/>
        <v>0</v>
      </c>
      <c r="O42" s="171" t="str">
        <f t="shared" si="4"/>
        <v/>
      </c>
      <c r="P42" s="172">
        <f t="shared" si="5"/>
        <v>393.59047619047635</v>
      </c>
      <c r="R42" s="248" t="s">
        <v>41</v>
      </c>
      <c r="S42" s="249"/>
      <c r="T42" s="152">
        <v>0.5</v>
      </c>
      <c r="U42" s="152" t="s">
        <v>24</v>
      </c>
      <c r="V42" s="123"/>
      <c r="CI42" s="61"/>
      <c r="CJ42" s="61"/>
      <c r="CK42" s="60"/>
      <c r="CY42" s="61"/>
    </row>
    <row r="43" spans="1:103" s="27" customFormat="1" ht="12.75" customHeight="1" x14ac:dyDescent="0.25">
      <c r="A43" s="32"/>
      <c r="B43" s="122">
        <v>3</v>
      </c>
      <c r="C43" s="113">
        <v>5000</v>
      </c>
      <c r="D43" s="241" t="s">
        <v>43</v>
      </c>
      <c r="E43" s="242"/>
      <c r="F43" s="120">
        <f t="shared" si="0"/>
        <v>0.5</v>
      </c>
      <c r="G43" s="115" t="s">
        <v>22</v>
      </c>
      <c r="H43" s="114">
        <f t="shared" si="1"/>
        <v>0.7</v>
      </c>
      <c r="I43" s="114">
        <f t="shared" si="6"/>
        <v>0.65</v>
      </c>
      <c r="J43" s="114">
        <f t="shared" si="7"/>
        <v>0</v>
      </c>
      <c r="K43" s="114">
        <f>IF(OR('Part 1 - Baseline &amp; LWA'!F13="no",D43="Pool, Spa, or Water Feature",D43="Permeable Hardscape",D43="Nonvegetated Softscape"),MAX(I43:J43),H43)</f>
        <v>0.65</v>
      </c>
      <c r="L43" s="121">
        <f t="shared" si="2"/>
        <v>9086.2820512820508</v>
      </c>
      <c r="M43" s="34"/>
      <c r="N43" s="169">
        <f t="shared" si="3"/>
        <v>0</v>
      </c>
      <c r="O43" s="171" t="str">
        <f t="shared" si="4"/>
        <v/>
      </c>
      <c r="P43" s="172">
        <f t="shared" si="5"/>
        <v>9086.2820512820508</v>
      </c>
      <c r="R43" s="248" t="s">
        <v>42</v>
      </c>
      <c r="S43" s="249"/>
      <c r="T43" s="152">
        <v>0.9</v>
      </c>
      <c r="U43" s="152" t="s">
        <v>24</v>
      </c>
      <c r="V43" s="123"/>
      <c r="CS43" s="61"/>
      <c r="CT43" s="61"/>
      <c r="CU43" s="60"/>
    </row>
    <row r="44" spans="1:103" s="27" customFormat="1" x14ac:dyDescent="0.25">
      <c r="A44" s="32"/>
      <c r="B44" s="122">
        <v>4</v>
      </c>
      <c r="C44" s="113"/>
      <c r="D44" s="241"/>
      <c r="E44" s="242"/>
      <c r="F44" s="120">
        <f t="shared" si="0"/>
        <v>0</v>
      </c>
      <c r="G44" s="115"/>
      <c r="H44" s="114">
        <f t="shared" si="1"/>
        <v>0</v>
      </c>
      <c r="I44" s="114">
        <f t="shared" si="6"/>
        <v>0</v>
      </c>
      <c r="J44" s="114">
        <f t="shared" si="7"/>
        <v>0</v>
      </c>
      <c r="K44" s="114">
        <f>IF(OR('Part 1 - Baseline &amp; LWA'!F13="no",D44="Pool, Spa, or Water Feature",D44="Permeable Hardscape",D44="Nonvegetated Softscape"),MAX(I44:J44),H44)</f>
        <v>0</v>
      </c>
      <c r="L44" s="121">
        <f t="shared" si="2"/>
        <v>0</v>
      </c>
      <c r="M44" s="34"/>
      <c r="N44" s="169">
        <f t="shared" si="3"/>
        <v>0</v>
      </c>
      <c r="O44" s="171" t="str">
        <f t="shared" si="4"/>
        <v/>
      </c>
      <c r="P44" s="172" t="e">
        <f t="shared" si="5"/>
        <v>#DIV/0!</v>
      </c>
      <c r="R44" s="250" t="s">
        <v>57</v>
      </c>
      <c r="S44" s="251"/>
      <c r="T44" s="152">
        <v>0.2</v>
      </c>
      <c r="U44" s="152" t="s">
        <v>24</v>
      </c>
      <c r="V44" s="123"/>
    </row>
    <row r="45" spans="1:103" s="27" customFormat="1" x14ac:dyDescent="0.25">
      <c r="A45" s="32"/>
      <c r="B45" s="122">
        <v>5</v>
      </c>
      <c r="C45" s="113"/>
      <c r="D45" s="241"/>
      <c r="E45" s="242"/>
      <c r="F45" s="120">
        <f t="shared" si="0"/>
        <v>0</v>
      </c>
      <c r="G45" s="115"/>
      <c r="H45" s="114">
        <f t="shared" si="1"/>
        <v>0</v>
      </c>
      <c r="I45" s="114">
        <f t="shared" si="6"/>
        <v>0</v>
      </c>
      <c r="J45" s="114">
        <f t="shared" si="7"/>
        <v>0</v>
      </c>
      <c r="K45" s="114">
        <f>IF(OR('Part 1 - Baseline &amp; LWA'!F13="no",D45="Pool, Spa, or Water Feature",D45="Permeable Hardscape",D45="Nonvegetated Softscape"),MAX(I45:J45),H45)</f>
        <v>0</v>
      </c>
      <c r="L45" s="121">
        <f t="shared" si="2"/>
        <v>0</v>
      </c>
      <c r="M45" s="34"/>
      <c r="N45" s="169">
        <f t="shared" si="3"/>
        <v>0</v>
      </c>
      <c r="O45" s="171" t="str">
        <f t="shared" si="4"/>
        <v/>
      </c>
      <c r="P45" s="172" t="e">
        <f t="shared" si="5"/>
        <v>#DIV/0!</v>
      </c>
      <c r="R45" s="250" t="s">
        <v>43</v>
      </c>
      <c r="S45" s="251"/>
      <c r="T45" s="153">
        <v>0.5</v>
      </c>
      <c r="U45" s="153" t="s">
        <v>24</v>
      </c>
      <c r="V45" s="123"/>
    </row>
    <row r="46" spans="1:103" s="27" customFormat="1" x14ac:dyDescent="0.25">
      <c r="A46" s="32"/>
      <c r="B46" s="122">
        <v>6</v>
      </c>
      <c r="C46" s="113"/>
      <c r="D46" s="241"/>
      <c r="E46" s="242"/>
      <c r="F46" s="120">
        <f t="shared" si="0"/>
        <v>0</v>
      </c>
      <c r="G46" s="115"/>
      <c r="H46" s="114">
        <f t="shared" si="1"/>
        <v>0</v>
      </c>
      <c r="I46" s="114">
        <f t="shared" si="6"/>
        <v>0</v>
      </c>
      <c r="J46" s="114">
        <f t="shared" si="7"/>
        <v>0</v>
      </c>
      <c r="K46" s="114">
        <f>IF(OR('Part 1 - Baseline &amp; LWA'!F13="no",D46="Pool, Spa, or Water Feature",D46="Permeable Hardscape",D46="Nonvegetated Softscape"),MAX(I46:J46),H46)</f>
        <v>0</v>
      </c>
      <c r="L46" s="121">
        <f t="shared" si="2"/>
        <v>0</v>
      </c>
      <c r="M46" s="34"/>
      <c r="N46" s="169">
        <f t="shared" si="3"/>
        <v>0</v>
      </c>
      <c r="O46" s="171" t="str">
        <f t="shared" si="4"/>
        <v/>
      </c>
      <c r="P46" s="172" t="e">
        <f t="shared" si="5"/>
        <v>#DIV/0!</v>
      </c>
      <c r="R46" s="250" t="s">
        <v>45</v>
      </c>
      <c r="S46" s="251"/>
      <c r="T46" s="153">
        <v>0.7</v>
      </c>
      <c r="U46" s="153" t="s">
        <v>24</v>
      </c>
      <c r="V46" s="123"/>
    </row>
    <row r="47" spans="1:103" s="27" customFormat="1" x14ac:dyDescent="0.25">
      <c r="A47" s="32"/>
      <c r="B47" s="122">
        <v>7</v>
      </c>
      <c r="C47" s="113"/>
      <c r="D47" s="241"/>
      <c r="E47" s="242"/>
      <c r="F47" s="120">
        <f t="shared" si="0"/>
        <v>0</v>
      </c>
      <c r="G47" s="115"/>
      <c r="H47" s="114">
        <f t="shared" si="1"/>
        <v>0</v>
      </c>
      <c r="I47" s="114">
        <f t="shared" si="6"/>
        <v>0</v>
      </c>
      <c r="J47" s="114">
        <f t="shared" si="7"/>
        <v>0</v>
      </c>
      <c r="K47" s="114">
        <f>IF(OR('Part 1 - Baseline &amp; LWA'!F13="no",D47="Pool, Spa, or Water Feature",D47="Permeable Hardscape",D47="Nonvegetated Softscape"),MAX(I47:J47),H47)</f>
        <v>0</v>
      </c>
      <c r="L47" s="121">
        <f t="shared" si="2"/>
        <v>0</v>
      </c>
      <c r="M47" s="34"/>
      <c r="N47" s="169">
        <f t="shared" si="3"/>
        <v>0</v>
      </c>
      <c r="O47" s="171" t="str">
        <f t="shared" si="4"/>
        <v/>
      </c>
      <c r="P47" s="172" t="e">
        <f t="shared" si="5"/>
        <v>#DIV/0!</v>
      </c>
      <c r="R47" s="254" t="s">
        <v>58</v>
      </c>
      <c r="S47" s="255"/>
      <c r="T47" s="153">
        <v>0.2</v>
      </c>
      <c r="U47" s="153" t="s">
        <v>24</v>
      </c>
      <c r="V47" s="26"/>
    </row>
    <row r="48" spans="1:103" s="27" customFormat="1" x14ac:dyDescent="0.25">
      <c r="A48" s="32"/>
      <c r="B48" s="122">
        <v>8</v>
      </c>
      <c r="C48" s="113"/>
      <c r="D48" s="241"/>
      <c r="E48" s="242"/>
      <c r="F48" s="120">
        <f t="shared" si="0"/>
        <v>0</v>
      </c>
      <c r="G48" s="115"/>
      <c r="H48" s="114">
        <f t="shared" si="1"/>
        <v>0</v>
      </c>
      <c r="I48" s="114">
        <f t="shared" si="6"/>
        <v>0</v>
      </c>
      <c r="J48" s="114">
        <f t="shared" si="7"/>
        <v>0</v>
      </c>
      <c r="K48" s="114">
        <f>IF(OR('Part 1 - Baseline &amp; LWA'!F13="no",D48="Pool, Spa, or Water Feature",D48="Permeable Hardscape",D48="Nonvegetated Softscape"),MAX(I48:J48),H48)</f>
        <v>0</v>
      </c>
      <c r="L48" s="121">
        <f t="shared" si="2"/>
        <v>0</v>
      </c>
      <c r="M48" s="182"/>
      <c r="N48" s="169">
        <f t="shared" si="3"/>
        <v>0</v>
      </c>
      <c r="O48" s="171" t="str">
        <f t="shared" si="4"/>
        <v/>
      </c>
      <c r="P48" s="172" t="e">
        <f t="shared" si="5"/>
        <v>#DIV/0!</v>
      </c>
      <c r="R48" s="254" t="s">
        <v>44</v>
      </c>
      <c r="S48" s="255"/>
      <c r="T48" s="152">
        <v>0.5</v>
      </c>
      <c r="U48" s="152" t="s">
        <v>24</v>
      </c>
      <c r="V48" s="26"/>
    </row>
    <row r="49" spans="1:22" s="27" customFormat="1" x14ac:dyDescent="0.25">
      <c r="A49" s="32"/>
      <c r="B49" s="122">
        <v>9</v>
      </c>
      <c r="C49" s="113"/>
      <c r="D49" s="241"/>
      <c r="E49" s="242"/>
      <c r="F49" s="120">
        <f t="shared" si="0"/>
        <v>0</v>
      </c>
      <c r="G49" s="115"/>
      <c r="H49" s="114">
        <f t="shared" si="1"/>
        <v>0</v>
      </c>
      <c r="I49" s="114">
        <f t="shared" si="6"/>
        <v>0</v>
      </c>
      <c r="J49" s="114">
        <f t="shared" si="7"/>
        <v>0</v>
      </c>
      <c r="K49" s="114">
        <f>IF(OR('Part 1 - Baseline &amp; LWA'!F13="no",D49="Pool, Spa, or Water Feature",D49="Permeable Hardscape",D49="Nonvegetated Softscape"),MAX(I49:J49),H49)</f>
        <v>0</v>
      </c>
      <c r="L49" s="121">
        <f t="shared" si="2"/>
        <v>0</v>
      </c>
      <c r="M49" s="34"/>
      <c r="N49" s="169">
        <f t="shared" si="3"/>
        <v>0</v>
      </c>
      <c r="O49" s="171" t="str">
        <f t="shared" si="4"/>
        <v/>
      </c>
      <c r="P49" s="172" t="e">
        <f t="shared" si="5"/>
        <v>#DIV/0!</v>
      </c>
      <c r="R49" s="254" t="s">
        <v>46</v>
      </c>
      <c r="S49" s="255"/>
      <c r="T49" s="154">
        <v>0.7</v>
      </c>
      <c r="U49" s="154" t="s">
        <v>24</v>
      </c>
      <c r="V49" s="26"/>
    </row>
    <row r="50" spans="1:22" s="27" customFormat="1" x14ac:dyDescent="0.25">
      <c r="A50" s="32"/>
      <c r="B50" s="122">
        <v>10</v>
      </c>
      <c r="C50" s="113"/>
      <c r="D50" s="241"/>
      <c r="E50" s="242"/>
      <c r="F50" s="120">
        <f t="shared" si="0"/>
        <v>0</v>
      </c>
      <c r="G50" s="115"/>
      <c r="H50" s="114">
        <f t="shared" si="1"/>
        <v>0</v>
      </c>
      <c r="I50" s="114">
        <f t="shared" si="6"/>
        <v>0</v>
      </c>
      <c r="J50" s="114">
        <f t="shared" si="7"/>
        <v>0</v>
      </c>
      <c r="K50" s="114">
        <f>IF(OR('Part 1 - Baseline &amp; LWA'!F13="no",D50="Pool, Spa, or Water Feature",D50="Permeable Hardscape",D50="Nonvegetated Softscape"),MAX(I50:J50),H50)</f>
        <v>0</v>
      </c>
      <c r="L50" s="121">
        <f t="shared" si="2"/>
        <v>0</v>
      </c>
      <c r="M50" s="34"/>
      <c r="N50" s="169">
        <f t="shared" si="3"/>
        <v>0</v>
      </c>
      <c r="O50" s="171" t="str">
        <f t="shared" si="4"/>
        <v/>
      </c>
      <c r="P50" s="172" t="e">
        <f t="shared" si="5"/>
        <v>#DIV/0!</v>
      </c>
      <c r="R50" s="258" t="s">
        <v>56</v>
      </c>
      <c r="S50" s="259"/>
      <c r="T50" s="154">
        <v>0.6</v>
      </c>
      <c r="U50" s="154" t="s">
        <v>23</v>
      </c>
      <c r="V50" s="26"/>
    </row>
    <row r="51" spans="1:22" s="27" customFormat="1" x14ac:dyDescent="0.25">
      <c r="A51" s="32"/>
      <c r="B51" s="122">
        <v>11</v>
      </c>
      <c r="C51" s="113"/>
      <c r="D51" s="241"/>
      <c r="E51" s="242"/>
      <c r="F51" s="120">
        <f t="shared" si="0"/>
        <v>0</v>
      </c>
      <c r="G51" s="115"/>
      <c r="H51" s="114">
        <f t="shared" si="1"/>
        <v>0</v>
      </c>
      <c r="I51" s="114">
        <f t="shared" si="6"/>
        <v>0</v>
      </c>
      <c r="J51" s="114">
        <f t="shared" si="7"/>
        <v>0</v>
      </c>
      <c r="K51" s="114">
        <f>IF(OR('Part 1 - Baseline &amp; LWA'!F13="no",D51="Pool, Spa, or Water Feature",D51="Permeable Hardscape",D51="Nonvegetated Softscape"),MAX(I51:J51),H51)</f>
        <v>0</v>
      </c>
      <c r="L51" s="121">
        <f t="shared" si="2"/>
        <v>0</v>
      </c>
      <c r="M51" s="34"/>
      <c r="N51" s="169">
        <f t="shared" si="3"/>
        <v>0</v>
      </c>
      <c r="O51" s="171" t="str">
        <f t="shared" si="4"/>
        <v/>
      </c>
      <c r="P51" s="172" t="e">
        <f t="shared" si="5"/>
        <v>#DIV/0!</v>
      </c>
      <c r="R51" s="258" t="s">
        <v>50</v>
      </c>
      <c r="S51" s="259"/>
      <c r="T51" s="154">
        <v>0.7</v>
      </c>
      <c r="U51" s="154" t="s">
        <v>23</v>
      </c>
    </row>
    <row r="52" spans="1:22" s="27" customFormat="1" x14ac:dyDescent="0.25">
      <c r="A52" s="32"/>
      <c r="B52" s="122">
        <v>12</v>
      </c>
      <c r="C52" s="113"/>
      <c r="D52" s="241"/>
      <c r="E52" s="242"/>
      <c r="F52" s="120">
        <f t="shared" si="0"/>
        <v>0</v>
      </c>
      <c r="G52" s="115"/>
      <c r="H52" s="114">
        <f t="shared" si="1"/>
        <v>0</v>
      </c>
      <c r="I52" s="114">
        <f t="shared" si="6"/>
        <v>0</v>
      </c>
      <c r="J52" s="114">
        <f t="shared" si="7"/>
        <v>0</v>
      </c>
      <c r="K52" s="114">
        <f>IF(OR('Part 1 - Baseline &amp; LWA'!F13="no",D52="Pool, Spa, or Water Feature",D52="Permeable Hardscape",D52="Nonvegetated Softscape"),MAX(I52:J52),H52)</f>
        <v>0</v>
      </c>
      <c r="L52" s="121">
        <f t="shared" si="2"/>
        <v>0</v>
      </c>
      <c r="M52" s="34"/>
      <c r="N52" s="169">
        <f t="shared" si="3"/>
        <v>0</v>
      </c>
      <c r="O52" s="171" t="str">
        <f t="shared" si="4"/>
        <v/>
      </c>
      <c r="P52" s="172" t="e">
        <f t="shared" si="5"/>
        <v>#DIV/0!</v>
      </c>
      <c r="R52" s="258" t="s">
        <v>51</v>
      </c>
      <c r="S52" s="259"/>
      <c r="T52" s="155">
        <v>0.8</v>
      </c>
      <c r="U52" s="155" t="s">
        <v>23</v>
      </c>
    </row>
    <row r="53" spans="1:22" x14ac:dyDescent="0.25">
      <c r="A53" s="32"/>
      <c r="B53" s="122">
        <v>13</v>
      </c>
      <c r="C53" s="113"/>
      <c r="D53" s="241"/>
      <c r="E53" s="242"/>
      <c r="F53" s="120">
        <f t="shared" si="0"/>
        <v>0</v>
      </c>
      <c r="G53" s="115"/>
      <c r="H53" s="114">
        <f t="shared" si="1"/>
        <v>0</v>
      </c>
      <c r="I53" s="114">
        <f t="shared" si="6"/>
        <v>0</v>
      </c>
      <c r="J53" s="114">
        <f t="shared" si="7"/>
        <v>0</v>
      </c>
      <c r="K53" s="114">
        <f>IF(OR('Part 1 - Baseline &amp; LWA'!F13="no",D53="Pool, Spa, or Water Feature",D53="Permeable Hardscape",D53="Nonvegetated Softscape"),MAX(I53:J53),H53)</f>
        <v>0</v>
      </c>
      <c r="L53" s="121">
        <f t="shared" si="2"/>
        <v>0</v>
      </c>
      <c r="M53" s="34"/>
      <c r="N53" s="169">
        <f t="shared" si="3"/>
        <v>0</v>
      </c>
      <c r="O53" s="171" t="str">
        <f t="shared" si="4"/>
        <v/>
      </c>
      <c r="P53" s="172" t="e">
        <f t="shared" si="5"/>
        <v>#DIV/0!</v>
      </c>
      <c r="R53" s="258" t="s">
        <v>76</v>
      </c>
      <c r="S53" s="259"/>
      <c r="T53" s="155">
        <v>0.8</v>
      </c>
      <c r="U53" s="155" t="s">
        <v>23</v>
      </c>
    </row>
    <row r="54" spans="1:22" x14ac:dyDescent="0.25">
      <c r="A54" s="32"/>
      <c r="B54" s="122">
        <v>14</v>
      </c>
      <c r="C54" s="113"/>
      <c r="D54" s="241"/>
      <c r="E54" s="242"/>
      <c r="F54" s="120">
        <f t="shared" si="0"/>
        <v>0</v>
      </c>
      <c r="G54" s="115"/>
      <c r="H54" s="114">
        <f t="shared" si="1"/>
        <v>0</v>
      </c>
      <c r="I54" s="114">
        <f t="shared" si="6"/>
        <v>0</v>
      </c>
      <c r="J54" s="114">
        <f t="shared" si="7"/>
        <v>0</v>
      </c>
      <c r="K54" s="114">
        <f>IF(OR('Part 1 - Baseline &amp; LWA'!F13="no",D54="Pool, Spa, or Water Feature",D54="Permeable Hardscape",D54="Nonvegetated Softscape"),MAX(I54:J54),H54)</f>
        <v>0</v>
      </c>
      <c r="L54" s="121">
        <f t="shared" si="2"/>
        <v>0</v>
      </c>
      <c r="M54" s="34"/>
      <c r="N54" s="169">
        <f t="shared" si="3"/>
        <v>0</v>
      </c>
      <c r="O54" s="171" t="str">
        <f t="shared" si="4"/>
        <v/>
      </c>
      <c r="P54" s="172" t="e">
        <f t="shared" si="5"/>
        <v>#DIV/0!</v>
      </c>
      <c r="R54" s="258" t="s">
        <v>100</v>
      </c>
      <c r="S54" s="259"/>
      <c r="T54" s="155">
        <v>0</v>
      </c>
      <c r="U54" s="155" t="s">
        <v>24</v>
      </c>
    </row>
    <row r="55" spans="1:22" ht="13.8" thickBot="1" x14ac:dyDescent="0.3">
      <c r="A55" s="32"/>
      <c r="B55" s="124">
        <v>15</v>
      </c>
      <c r="C55" s="93"/>
      <c r="D55" s="241"/>
      <c r="E55" s="242"/>
      <c r="F55" s="120">
        <f t="shared" si="0"/>
        <v>0</v>
      </c>
      <c r="G55" s="115"/>
      <c r="H55" s="114">
        <f t="shared" si="1"/>
        <v>0</v>
      </c>
      <c r="I55" s="114">
        <f t="shared" si="6"/>
        <v>0</v>
      </c>
      <c r="J55" s="114">
        <f t="shared" si="7"/>
        <v>0</v>
      </c>
      <c r="K55" s="114">
        <f>IF(OR('Part 1 - Baseline &amp; LWA'!F13="no",D55="Pool, Spa, or Water Feature",D55="Permeable Hardscape",D55="Nonvegetated Softscape"),MAX(I55:J55),H55)</f>
        <v>0</v>
      </c>
      <c r="L55" s="121">
        <f t="shared" si="2"/>
        <v>0</v>
      </c>
      <c r="M55" s="34"/>
      <c r="N55" s="169">
        <f t="shared" si="3"/>
        <v>0</v>
      </c>
      <c r="O55" s="171" t="str">
        <f t="shared" si="4"/>
        <v/>
      </c>
      <c r="P55" s="172" t="e">
        <f t="shared" si="5"/>
        <v>#DIV/0!</v>
      </c>
      <c r="R55" s="252" t="s">
        <v>77</v>
      </c>
      <c r="S55" s="253"/>
      <c r="T55" s="156">
        <v>0</v>
      </c>
      <c r="U55" s="156" t="s">
        <v>24</v>
      </c>
    </row>
    <row r="56" spans="1:22" ht="13.8" thickBot="1" x14ac:dyDescent="0.3">
      <c r="A56" s="32"/>
      <c r="B56" s="125" t="s">
        <v>10</v>
      </c>
      <c r="C56" s="126">
        <f>SUM(C41:C55)</f>
        <v>12300</v>
      </c>
      <c r="D56" s="243" t="s">
        <v>38</v>
      </c>
      <c r="E56" s="244"/>
      <c r="F56" s="244"/>
      <c r="G56" s="244"/>
      <c r="H56" s="244"/>
      <c r="I56" s="244"/>
      <c r="J56" s="244"/>
      <c r="K56" s="245"/>
      <c r="L56" s="127">
        <f>SUM(L41:L55)</f>
        <v>19111.331501831504</v>
      </c>
      <c r="M56" s="34"/>
      <c r="N56" s="170">
        <f>SUM(N41:N55)</f>
        <v>0</v>
      </c>
      <c r="O56" s="171" t="str">
        <f t="shared" si="4"/>
        <v/>
      </c>
      <c r="P56" s="173" t="e">
        <f t="shared" si="5"/>
        <v>#DIV/0!</v>
      </c>
      <c r="R56" s="64"/>
      <c r="S56" s="64"/>
    </row>
    <row r="57" spans="1:22" x14ac:dyDescent="0.25">
      <c r="A57" s="32"/>
      <c r="B57" s="91"/>
      <c r="C57" s="80"/>
      <c r="D57" s="80"/>
      <c r="E57" s="80"/>
      <c r="F57" s="80"/>
      <c r="G57" s="80"/>
      <c r="H57" s="80"/>
      <c r="I57" s="80"/>
      <c r="J57" s="80"/>
      <c r="K57" s="80"/>
      <c r="L57" s="80"/>
      <c r="M57" s="182"/>
      <c r="N57" s="27"/>
      <c r="O57" s="27"/>
      <c r="P57" s="27"/>
      <c r="R57" s="64"/>
      <c r="S57" s="64"/>
    </row>
    <row r="58" spans="1:22" ht="16.5" customHeight="1" thickBot="1" x14ac:dyDescent="0.35">
      <c r="A58" s="32"/>
      <c r="B58" s="86" t="s">
        <v>134</v>
      </c>
      <c r="C58" s="79"/>
      <c r="D58" s="87"/>
      <c r="E58" s="87"/>
      <c r="F58" s="87"/>
      <c r="G58" s="87"/>
      <c r="H58" s="87"/>
      <c r="I58" s="87"/>
      <c r="J58" s="87"/>
      <c r="K58" s="86" t="s">
        <v>33</v>
      </c>
      <c r="L58" s="86"/>
      <c r="M58" s="34"/>
      <c r="N58" s="27"/>
      <c r="O58" s="27"/>
      <c r="P58" s="27"/>
      <c r="R58" s="64"/>
      <c r="S58" s="64"/>
      <c r="V58" s="192"/>
    </row>
    <row r="59" spans="1:22" ht="16.8" thickBot="1" x14ac:dyDescent="0.4">
      <c r="A59" s="32"/>
      <c r="B59" s="296" t="s">
        <v>26</v>
      </c>
      <c r="C59" s="297"/>
      <c r="D59" s="272" t="s">
        <v>39</v>
      </c>
      <c r="E59" s="273"/>
      <c r="F59" s="274"/>
      <c r="G59" s="128"/>
      <c r="H59" s="128"/>
      <c r="I59" s="128"/>
      <c r="J59" s="128"/>
      <c r="K59" s="140" t="s">
        <v>19</v>
      </c>
      <c r="L59" s="142" t="s">
        <v>35</v>
      </c>
      <c r="M59" s="34"/>
      <c r="R59" s="64"/>
      <c r="S59" s="64"/>
      <c r="V59" s="191"/>
    </row>
    <row r="60" spans="1:22" ht="15.6" x14ac:dyDescent="0.3">
      <c r="A60" s="32"/>
      <c r="B60" s="298"/>
      <c r="C60" s="299"/>
      <c r="D60" s="293" t="s">
        <v>68</v>
      </c>
      <c r="E60" s="294"/>
      <c r="F60" s="295"/>
      <c r="G60" s="129"/>
      <c r="H60" s="129"/>
      <c r="I60" s="129"/>
      <c r="J60" s="129"/>
      <c r="K60" s="130" t="s">
        <v>22</v>
      </c>
      <c r="L60" s="144">
        <v>0.7</v>
      </c>
      <c r="M60" s="34"/>
      <c r="R60" s="64"/>
      <c r="S60" s="64"/>
      <c r="V60" s="191"/>
    </row>
    <row r="61" spans="1:22" x14ac:dyDescent="0.25">
      <c r="A61" s="32"/>
      <c r="B61" s="300"/>
      <c r="C61" s="301"/>
      <c r="D61" s="162" t="s">
        <v>69</v>
      </c>
      <c r="E61" s="162" t="s">
        <v>70</v>
      </c>
      <c r="F61" s="184" t="s">
        <v>71</v>
      </c>
      <c r="G61" s="131"/>
      <c r="H61" s="131"/>
      <c r="I61" s="131"/>
      <c r="J61" s="131"/>
      <c r="K61" s="132" t="s">
        <v>20</v>
      </c>
      <c r="L61" s="144">
        <v>0.9</v>
      </c>
      <c r="M61" s="34"/>
      <c r="R61" s="64"/>
      <c r="S61" s="64"/>
    </row>
    <row r="62" spans="1:22" x14ac:dyDescent="0.25">
      <c r="A62" s="32"/>
      <c r="B62" s="267" t="s">
        <v>72</v>
      </c>
      <c r="C62" s="268"/>
      <c r="D62" s="163">
        <v>0.2</v>
      </c>
      <c r="E62" s="163">
        <v>0.5</v>
      </c>
      <c r="F62" s="185">
        <v>0.9</v>
      </c>
      <c r="G62" s="131"/>
      <c r="H62" s="131"/>
      <c r="I62" s="131"/>
      <c r="J62" s="131"/>
      <c r="K62" s="132" t="s">
        <v>11</v>
      </c>
      <c r="L62" s="144">
        <v>0.65</v>
      </c>
      <c r="M62" s="34"/>
    </row>
    <row r="63" spans="1:22" x14ac:dyDescent="0.25">
      <c r="A63" s="32"/>
      <c r="B63" s="267" t="s">
        <v>73</v>
      </c>
      <c r="C63" s="268"/>
      <c r="D63" s="163">
        <v>0.2</v>
      </c>
      <c r="E63" s="163">
        <v>0.5</v>
      </c>
      <c r="F63" s="185">
        <v>0.7</v>
      </c>
      <c r="G63" s="131"/>
      <c r="H63" s="131"/>
      <c r="I63" s="131"/>
      <c r="J63" s="131"/>
      <c r="K63" s="130" t="s">
        <v>28</v>
      </c>
      <c r="L63" s="145">
        <v>0.7</v>
      </c>
      <c r="M63" s="34"/>
    </row>
    <row r="64" spans="1:22" x14ac:dyDescent="0.25">
      <c r="A64" s="32"/>
      <c r="B64" s="267" t="s">
        <v>74</v>
      </c>
      <c r="C64" s="268"/>
      <c r="D64" s="163">
        <v>0.2</v>
      </c>
      <c r="E64" s="163">
        <v>0.5</v>
      </c>
      <c r="F64" s="185">
        <v>0.7</v>
      </c>
      <c r="G64" s="131"/>
      <c r="H64" s="131"/>
      <c r="I64" s="131"/>
      <c r="J64" s="131"/>
      <c r="K64" s="132" t="s">
        <v>12</v>
      </c>
      <c r="L64" s="144">
        <v>0.7</v>
      </c>
      <c r="M64" s="34"/>
    </row>
    <row r="65" spans="1:13" ht="13.8" thickBot="1" x14ac:dyDescent="0.3">
      <c r="A65" s="32"/>
      <c r="B65" s="267" t="s">
        <v>75</v>
      </c>
      <c r="C65" s="268"/>
      <c r="D65" s="163">
        <v>0.6</v>
      </c>
      <c r="E65" s="163">
        <v>0.7</v>
      </c>
      <c r="F65" s="185">
        <v>0.8</v>
      </c>
      <c r="G65" s="131"/>
      <c r="H65" s="131"/>
      <c r="I65" s="131"/>
      <c r="J65" s="131"/>
      <c r="K65" s="146" t="s">
        <v>36</v>
      </c>
      <c r="L65" s="147" t="s">
        <v>89</v>
      </c>
      <c r="M65" s="34"/>
    </row>
    <row r="66" spans="1:13" ht="13.8" x14ac:dyDescent="0.3">
      <c r="A66" s="32"/>
      <c r="B66" s="267" t="s">
        <v>76</v>
      </c>
      <c r="C66" s="268"/>
      <c r="D66" s="318">
        <v>0.8</v>
      </c>
      <c r="E66" s="319"/>
      <c r="F66" s="320"/>
      <c r="G66" s="131"/>
      <c r="H66" s="131"/>
      <c r="I66" s="131"/>
      <c r="J66" s="131"/>
      <c r="K66" s="143" t="s">
        <v>92</v>
      </c>
      <c r="L66" s="33"/>
      <c r="M66" s="34"/>
    </row>
    <row r="67" spans="1:13" x14ac:dyDescent="0.25">
      <c r="A67" s="32"/>
      <c r="B67" s="267" t="s">
        <v>99</v>
      </c>
      <c r="C67" s="268"/>
      <c r="D67" s="315" t="s">
        <v>78</v>
      </c>
      <c r="E67" s="316"/>
      <c r="F67" s="317"/>
      <c r="G67" s="131"/>
      <c r="H67" s="131"/>
      <c r="I67" s="131"/>
      <c r="J67" s="131"/>
      <c r="K67" s="139" t="s">
        <v>135</v>
      </c>
      <c r="L67" s="33"/>
      <c r="M67" s="34"/>
    </row>
    <row r="68" spans="1:13" ht="13.8" thickBot="1" x14ac:dyDescent="0.3">
      <c r="A68" s="32"/>
      <c r="B68" s="265" t="s">
        <v>77</v>
      </c>
      <c r="C68" s="266"/>
      <c r="D68" s="269" t="s">
        <v>78</v>
      </c>
      <c r="E68" s="270"/>
      <c r="F68" s="271"/>
      <c r="G68" s="131"/>
      <c r="H68" s="131"/>
      <c r="I68" s="131"/>
      <c r="J68" s="131"/>
      <c r="K68" s="111" t="s">
        <v>21</v>
      </c>
      <c r="L68" s="79"/>
      <c r="M68" s="34"/>
    </row>
    <row r="69" spans="1:13" x14ac:dyDescent="0.25">
      <c r="A69" s="32"/>
      <c r="B69" s="111" t="s">
        <v>48</v>
      </c>
      <c r="C69" s="79"/>
      <c r="D69" s="134"/>
      <c r="E69" s="149" t="s">
        <v>23</v>
      </c>
      <c r="F69" s="166"/>
      <c r="G69" s="133"/>
      <c r="H69" s="133"/>
      <c r="I69" s="133"/>
      <c r="J69" s="133"/>
      <c r="K69" s="101" t="s">
        <v>59</v>
      </c>
      <c r="L69" s="79"/>
      <c r="M69" s="34"/>
    </row>
    <row r="70" spans="1:13" x14ac:dyDescent="0.25">
      <c r="A70" s="32"/>
      <c r="B70" s="111"/>
      <c r="C70" s="79"/>
      <c r="D70" s="134"/>
      <c r="E70" s="149"/>
      <c r="F70" s="166"/>
      <c r="G70" s="133"/>
      <c r="H70" s="133"/>
      <c r="I70" s="133"/>
      <c r="J70" s="133"/>
      <c r="K70" s="101"/>
      <c r="L70" s="79"/>
      <c r="M70" s="34"/>
    </row>
    <row r="71" spans="1:13" ht="15.75" customHeight="1" thickBot="1" x14ac:dyDescent="0.35">
      <c r="A71" s="32"/>
      <c r="B71" s="264" t="s">
        <v>126</v>
      </c>
      <c r="C71" s="264"/>
      <c r="D71" s="264"/>
      <c r="E71" s="264"/>
      <c r="F71" s="264"/>
      <c r="G71" s="264"/>
      <c r="H71" s="222"/>
      <c r="I71" s="222"/>
      <c r="J71" s="222"/>
      <c r="K71" s="205"/>
      <c r="L71" s="79"/>
      <c r="M71" s="34"/>
    </row>
    <row r="72" spans="1:13" x14ac:dyDescent="0.25">
      <c r="A72" s="32"/>
      <c r="B72" s="260" t="s">
        <v>121</v>
      </c>
      <c r="C72" s="261"/>
      <c r="D72" s="272" t="s">
        <v>112</v>
      </c>
      <c r="E72" s="273"/>
      <c r="F72" s="273"/>
      <c r="G72" s="274"/>
      <c r="H72" s="224"/>
      <c r="I72" s="224"/>
      <c r="J72" s="224"/>
      <c r="K72" s="202"/>
      <c r="L72" s="79"/>
      <c r="M72" s="34"/>
    </row>
    <row r="73" spans="1:13" x14ac:dyDescent="0.25">
      <c r="A73" s="32"/>
      <c r="B73" s="262"/>
      <c r="C73" s="263"/>
      <c r="D73" s="263" t="s">
        <v>22</v>
      </c>
      <c r="E73" s="263" t="s">
        <v>20</v>
      </c>
      <c r="F73" s="291" t="s">
        <v>11</v>
      </c>
      <c r="G73" s="292" t="s">
        <v>111</v>
      </c>
      <c r="H73" s="225"/>
      <c r="I73" s="225"/>
      <c r="J73" s="225"/>
      <c r="K73" s="290"/>
      <c r="L73" s="79"/>
      <c r="M73" s="34"/>
    </row>
    <row r="74" spans="1:13" x14ac:dyDescent="0.25">
      <c r="A74" s="32"/>
      <c r="B74" s="262"/>
      <c r="C74" s="263"/>
      <c r="D74" s="263"/>
      <c r="E74" s="263"/>
      <c r="F74" s="291"/>
      <c r="G74" s="292"/>
      <c r="H74" s="225"/>
      <c r="I74" s="225"/>
      <c r="J74" s="225"/>
      <c r="K74" s="290"/>
      <c r="L74" s="79"/>
      <c r="M74" s="34"/>
    </row>
    <row r="75" spans="1:13" x14ac:dyDescent="0.25">
      <c r="A75" s="32"/>
      <c r="B75" s="277" t="s">
        <v>72</v>
      </c>
      <c r="C75" s="278"/>
      <c r="D75" s="162" t="s">
        <v>110</v>
      </c>
      <c r="E75" s="162" t="s">
        <v>110</v>
      </c>
      <c r="F75" s="162"/>
      <c r="G75" s="200" t="s">
        <v>110</v>
      </c>
      <c r="H75" s="226"/>
      <c r="I75" s="226"/>
      <c r="J75" s="226"/>
      <c r="K75" s="203"/>
      <c r="L75" s="79"/>
      <c r="M75" s="34"/>
    </row>
    <row r="76" spans="1:13" x14ac:dyDescent="0.25">
      <c r="A76" s="32"/>
      <c r="B76" s="277" t="s">
        <v>73</v>
      </c>
      <c r="C76" s="278"/>
      <c r="D76" s="162" t="s">
        <v>110</v>
      </c>
      <c r="E76" s="162" t="s">
        <v>110</v>
      </c>
      <c r="F76" s="162"/>
      <c r="G76" s="200" t="s">
        <v>110</v>
      </c>
      <c r="H76" s="226"/>
      <c r="I76" s="226"/>
      <c r="J76" s="226"/>
      <c r="K76" s="203"/>
      <c r="L76" s="79"/>
      <c r="M76" s="34"/>
    </row>
    <row r="77" spans="1:13" x14ac:dyDescent="0.25">
      <c r="A77" s="32"/>
      <c r="B77" s="277" t="s">
        <v>74</v>
      </c>
      <c r="C77" s="278"/>
      <c r="D77" s="162" t="s">
        <v>110</v>
      </c>
      <c r="E77" s="162" t="s">
        <v>110</v>
      </c>
      <c r="F77" s="162"/>
      <c r="G77" s="200" t="s">
        <v>110</v>
      </c>
      <c r="H77" s="226"/>
      <c r="I77" s="226"/>
      <c r="J77" s="226"/>
      <c r="K77" s="203"/>
      <c r="L77" s="79"/>
      <c r="M77" s="34"/>
    </row>
    <row r="78" spans="1:13" ht="13.8" thickBot="1" x14ac:dyDescent="0.3">
      <c r="A78" s="32"/>
      <c r="B78" s="288" t="s">
        <v>75</v>
      </c>
      <c r="C78" s="289"/>
      <c r="D78" s="197" t="s">
        <v>110</v>
      </c>
      <c r="E78" s="197" t="s">
        <v>110</v>
      </c>
      <c r="F78" s="197" t="s">
        <v>110</v>
      </c>
      <c r="G78" s="198" t="s">
        <v>110</v>
      </c>
      <c r="H78" s="224"/>
      <c r="I78" s="224"/>
      <c r="J78" s="224"/>
      <c r="K78" s="203"/>
      <c r="L78" s="79"/>
      <c r="M78" s="34"/>
    </row>
    <row r="79" spans="1:13" ht="12" customHeight="1" x14ac:dyDescent="0.25">
      <c r="A79" s="32"/>
      <c r="B79" s="275" t="s">
        <v>142</v>
      </c>
      <c r="C79" s="275"/>
      <c r="D79" s="275"/>
      <c r="E79" s="275"/>
      <c r="F79" s="275"/>
      <c r="G79" s="275"/>
      <c r="H79" s="275"/>
      <c r="I79" s="275"/>
      <c r="J79" s="275"/>
      <c r="K79" s="275"/>
      <c r="L79" s="275"/>
      <c r="M79" s="276"/>
    </row>
    <row r="80" spans="1:13" ht="11.25" customHeight="1" x14ac:dyDescent="0.25">
      <c r="A80" s="32"/>
      <c r="B80" s="275"/>
      <c r="C80" s="275"/>
      <c r="D80" s="275"/>
      <c r="E80" s="275"/>
      <c r="F80" s="275"/>
      <c r="G80" s="275"/>
      <c r="H80" s="275"/>
      <c r="I80" s="275"/>
      <c r="J80" s="275"/>
      <c r="K80" s="275"/>
      <c r="L80" s="275"/>
      <c r="M80" s="276"/>
    </row>
    <row r="81" spans="1:16" x14ac:dyDescent="0.25">
      <c r="A81" s="32"/>
      <c r="B81" s="275"/>
      <c r="C81" s="275"/>
      <c r="D81" s="275"/>
      <c r="E81" s="275"/>
      <c r="F81" s="275"/>
      <c r="G81" s="275"/>
      <c r="H81" s="275"/>
      <c r="I81" s="275"/>
      <c r="J81" s="275"/>
      <c r="K81" s="275"/>
      <c r="L81" s="275"/>
      <c r="M81" s="276"/>
    </row>
    <row r="82" spans="1:16" x14ac:dyDescent="0.25">
      <c r="A82" s="32"/>
      <c r="B82" s="201"/>
      <c r="C82" s="201"/>
      <c r="D82" s="201"/>
      <c r="E82" s="201"/>
      <c r="F82" s="201"/>
      <c r="G82" s="201"/>
      <c r="H82" s="201"/>
      <c r="I82" s="201"/>
      <c r="J82" s="201"/>
      <c r="K82" s="201"/>
      <c r="L82" s="201"/>
      <c r="M82" s="213"/>
    </row>
    <row r="83" spans="1:16" ht="16.5" customHeight="1" thickBot="1" x14ac:dyDescent="0.35">
      <c r="A83" s="32"/>
      <c r="B83" s="264" t="s">
        <v>127</v>
      </c>
      <c r="C83" s="264"/>
      <c r="D83" s="264"/>
      <c r="E83" s="264"/>
      <c r="F83" s="264"/>
      <c r="G83" s="264"/>
      <c r="H83" s="264"/>
      <c r="I83" s="264"/>
      <c r="J83" s="264"/>
      <c r="K83" s="264"/>
      <c r="L83" s="264"/>
      <c r="M83" s="34"/>
    </row>
    <row r="84" spans="1:16" ht="12.75" customHeight="1" x14ac:dyDescent="0.25">
      <c r="A84" s="32"/>
      <c r="B84" s="306" t="s">
        <v>115</v>
      </c>
      <c r="C84" s="307"/>
      <c r="D84" s="307"/>
      <c r="E84" s="307"/>
      <c r="F84" s="308"/>
      <c r="G84" s="272" t="s">
        <v>122</v>
      </c>
      <c r="H84" s="273"/>
      <c r="I84" s="273"/>
      <c r="J84" s="273"/>
      <c r="K84" s="273"/>
      <c r="L84" s="274"/>
      <c r="M84" s="34"/>
    </row>
    <row r="85" spans="1:16" ht="12.75" customHeight="1" x14ac:dyDescent="0.25">
      <c r="A85" s="32"/>
      <c r="B85" s="309"/>
      <c r="C85" s="310"/>
      <c r="D85" s="310"/>
      <c r="E85" s="310"/>
      <c r="F85" s="311"/>
      <c r="G85" s="282" t="s">
        <v>22</v>
      </c>
      <c r="H85" s="221"/>
      <c r="I85" s="221"/>
      <c r="J85" s="221"/>
      <c r="K85" s="284" t="s">
        <v>11</v>
      </c>
      <c r="L85" s="286" t="s">
        <v>36</v>
      </c>
      <c r="M85" s="34"/>
    </row>
    <row r="86" spans="1:16" ht="12.75" customHeight="1" x14ac:dyDescent="0.25">
      <c r="A86" s="32"/>
      <c r="B86" s="312"/>
      <c r="C86" s="313"/>
      <c r="D86" s="313"/>
      <c r="E86" s="313"/>
      <c r="F86" s="314"/>
      <c r="G86" s="283"/>
      <c r="H86" s="221"/>
      <c r="I86" s="221"/>
      <c r="J86" s="221"/>
      <c r="K86" s="285"/>
      <c r="L86" s="287"/>
      <c r="M86" s="34"/>
    </row>
    <row r="87" spans="1:16" ht="15.6" x14ac:dyDescent="0.35">
      <c r="A87" s="32"/>
      <c r="B87" s="279" t="s">
        <v>116</v>
      </c>
      <c r="C87" s="280"/>
      <c r="D87" s="280"/>
      <c r="E87" s="280"/>
      <c r="F87" s="281"/>
      <c r="G87" s="162" t="s">
        <v>110</v>
      </c>
      <c r="H87" s="162"/>
      <c r="I87" s="162"/>
      <c r="J87" s="162"/>
      <c r="K87" s="162"/>
      <c r="L87" s="199"/>
      <c r="M87" s="34"/>
    </row>
    <row r="88" spans="1:16" ht="15.6" x14ac:dyDescent="0.35">
      <c r="A88" s="32"/>
      <c r="B88" s="279" t="s">
        <v>117</v>
      </c>
      <c r="C88" s="280"/>
      <c r="D88" s="280"/>
      <c r="E88" s="280"/>
      <c r="F88" s="281"/>
      <c r="G88" s="162"/>
      <c r="H88" s="162"/>
      <c r="I88" s="162"/>
      <c r="J88" s="162"/>
      <c r="K88" s="162" t="s">
        <v>110</v>
      </c>
      <c r="L88" s="199"/>
      <c r="M88" s="34"/>
    </row>
    <row r="89" spans="1:16" ht="15.6" x14ac:dyDescent="0.35">
      <c r="A89" s="32"/>
      <c r="B89" s="279" t="s">
        <v>136</v>
      </c>
      <c r="C89" s="280"/>
      <c r="D89" s="280"/>
      <c r="E89" s="280"/>
      <c r="F89" s="281"/>
      <c r="G89" s="162"/>
      <c r="H89" s="162"/>
      <c r="I89" s="162"/>
      <c r="J89" s="162"/>
      <c r="K89" s="162" t="s">
        <v>110</v>
      </c>
      <c r="L89" s="199"/>
      <c r="M89" s="34"/>
    </row>
    <row r="90" spans="1:16" x14ac:dyDescent="0.25">
      <c r="A90" s="32"/>
      <c r="B90" s="279" t="s">
        <v>76</v>
      </c>
      <c r="C90" s="280"/>
      <c r="D90" s="280"/>
      <c r="E90" s="280"/>
      <c r="F90" s="281"/>
      <c r="G90" s="162"/>
      <c r="H90" s="162"/>
      <c r="I90" s="162"/>
      <c r="J90" s="162"/>
      <c r="K90" s="162" t="s">
        <v>110</v>
      </c>
      <c r="L90" s="199"/>
      <c r="M90" s="34"/>
    </row>
    <row r="91" spans="1:16" x14ac:dyDescent="0.25">
      <c r="A91" s="32"/>
      <c r="B91" s="279" t="s">
        <v>99</v>
      </c>
      <c r="C91" s="280"/>
      <c r="D91" s="280"/>
      <c r="E91" s="280"/>
      <c r="F91" s="281"/>
      <c r="G91" s="162"/>
      <c r="H91" s="162"/>
      <c r="I91" s="162"/>
      <c r="J91" s="162"/>
      <c r="K91" s="162"/>
      <c r="L91" s="184" t="s">
        <v>110</v>
      </c>
      <c r="M91" s="34"/>
    </row>
    <row r="92" spans="1:16" ht="13.8" thickBot="1" x14ac:dyDescent="0.3">
      <c r="A92" s="32"/>
      <c r="B92" s="303" t="s">
        <v>77</v>
      </c>
      <c r="C92" s="304"/>
      <c r="D92" s="304"/>
      <c r="E92" s="304"/>
      <c r="F92" s="305"/>
      <c r="G92" s="197"/>
      <c r="H92" s="197"/>
      <c r="I92" s="197"/>
      <c r="J92" s="197"/>
      <c r="K92" s="197"/>
      <c r="L92" s="198" t="s">
        <v>110</v>
      </c>
      <c r="M92" s="34"/>
    </row>
    <row r="93" spans="1:16" ht="12.75" customHeight="1" x14ac:dyDescent="0.25">
      <c r="A93" s="32"/>
      <c r="B93" s="302" t="s">
        <v>137</v>
      </c>
      <c r="C93" s="302"/>
      <c r="D93" s="302"/>
      <c r="E93" s="302"/>
      <c r="F93" s="302"/>
      <c r="G93" s="302"/>
      <c r="H93" s="302"/>
      <c r="I93" s="302"/>
      <c r="J93" s="302"/>
      <c r="K93" s="302"/>
      <c r="L93" s="302"/>
      <c r="M93" s="34"/>
    </row>
    <row r="94" spans="1:16" ht="12.75" customHeight="1" x14ac:dyDescent="0.25">
      <c r="A94" s="32"/>
      <c r="B94" s="206"/>
      <c r="C94" s="206"/>
      <c r="D94" s="206"/>
      <c r="E94" s="206"/>
      <c r="F94" s="206"/>
      <c r="G94" s="206"/>
      <c r="H94" s="206"/>
      <c r="I94" s="206"/>
      <c r="J94" s="206"/>
      <c r="K94" s="206"/>
      <c r="L94" s="206"/>
      <c r="M94" s="34"/>
    </row>
    <row r="95" spans="1:16" ht="12.75" customHeight="1" x14ac:dyDescent="0.25">
      <c r="A95" s="7"/>
      <c r="B95" s="8"/>
      <c r="C95" s="47"/>
      <c r="D95" s="47"/>
      <c r="E95" s="47"/>
      <c r="F95" s="48"/>
      <c r="G95" s="48"/>
      <c r="H95" s="48"/>
      <c r="I95" s="48"/>
      <c r="J95" s="48"/>
      <c r="K95" s="8"/>
      <c r="L95" s="8"/>
      <c r="M95" s="9"/>
      <c r="N95" s="27"/>
      <c r="O95" s="27"/>
      <c r="P95" s="27"/>
    </row>
    <row r="96" spans="1:16" ht="16.2" thickBot="1" x14ac:dyDescent="0.3">
      <c r="A96" s="10"/>
      <c r="B96" s="49" t="s">
        <v>13</v>
      </c>
      <c r="C96" s="50"/>
      <c r="D96" s="50"/>
      <c r="E96" s="50"/>
      <c r="F96" s="51"/>
      <c r="G96" s="110"/>
      <c r="H96" s="110"/>
      <c r="I96" s="110"/>
      <c r="J96" s="110"/>
      <c r="K96" s="82"/>
      <c r="L96" s="11"/>
      <c r="M96" s="12"/>
      <c r="N96" s="27"/>
      <c r="O96" s="27"/>
      <c r="P96" s="27"/>
    </row>
    <row r="97" spans="1:16" ht="13.8" thickBot="1" x14ac:dyDescent="0.3">
      <c r="A97" s="10"/>
      <c r="B97" s="11"/>
      <c r="C97" s="11"/>
      <c r="D97" s="11"/>
      <c r="E97" s="11"/>
      <c r="F97" s="11"/>
      <c r="G97" s="11"/>
      <c r="H97" s="11"/>
      <c r="I97" s="11"/>
      <c r="J97" s="11"/>
      <c r="K97" s="11"/>
      <c r="L97" s="41"/>
      <c r="M97" s="183"/>
      <c r="N97" s="27"/>
      <c r="O97" s="27"/>
      <c r="P97" s="27"/>
    </row>
    <row r="98" spans="1:16" ht="16.2" thickBot="1" x14ac:dyDescent="0.35">
      <c r="A98" s="10"/>
      <c r="B98" s="83">
        <f>SUM(L41:L55)</f>
        <v>19111.331501831504</v>
      </c>
      <c r="C98" s="43" t="s">
        <v>66</v>
      </c>
      <c r="D98" s="11"/>
      <c r="E98" s="11"/>
      <c r="F98" s="42"/>
      <c r="G98" s="42"/>
      <c r="H98" s="42"/>
      <c r="I98" s="42"/>
      <c r="J98" s="42"/>
      <c r="K98" s="11"/>
      <c r="L98" s="11"/>
      <c r="M98" s="12"/>
      <c r="N98" s="27"/>
      <c r="O98" s="27"/>
      <c r="P98" s="27"/>
    </row>
    <row r="99" spans="1:16" x14ac:dyDescent="0.25">
      <c r="A99" s="13"/>
      <c r="B99" s="14"/>
      <c r="C99" s="14"/>
      <c r="D99" s="14"/>
      <c r="E99" s="14"/>
      <c r="F99" s="14"/>
      <c r="G99" s="14"/>
      <c r="H99" s="14"/>
      <c r="I99" s="14"/>
      <c r="J99" s="14"/>
      <c r="K99" s="14"/>
      <c r="L99" s="14"/>
      <c r="M99" s="15"/>
      <c r="N99" s="27"/>
      <c r="O99" s="27"/>
      <c r="P99" s="27"/>
    </row>
    <row r="100" spans="1:16" s="81" customFormat="1" ht="13.8" thickBot="1" x14ac:dyDescent="0.3">
      <c r="N100" s="26"/>
      <c r="O100" s="26"/>
      <c r="P100" s="26"/>
    </row>
    <row r="101" spans="1:16" x14ac:dyDescent="0.25">
      <c r="A101" s="52" t="s">
        <v>87</v>
      </c>
      <c r="B101" s="54"/>
      <c r="C101" s="53"/>
      <c r="D101" s="53"/>
      <c r="E101" s="53"/>
      <c r="F101" s="53"/>
      <c r="G101" s="53"/>
      <c r="H101" s="53"/>
      <c r="I101" s="53"/>
      <c r="J101" s="53"/>
      <c r="K101" s="53"/>
      <c r="L101" s="54"/>
      <c r="M101" s="55"/>
    </row>
    <row r="102" spans="1:16" ht="13.8" thickBot="1" x14ac:dyDescent="0.3">
      <c r="A102" s="56"/>
      <c r="B102" s="57"/>
      <c r="C102" s="57"/>
      <c r="D102" s="57"/>
      <c r="E102" s="57"/>
      <c r="F102" s="57"/>
      <c r="G102" s="57"/>
      <c r="H102" s="57"/>
      <c r="I102" s="57"/>
      <c r="J102" s="57"/>
      <c r="K102" s="57"/>
      <c r="L102" s="58"/>
      <c r="M102" s="59"/>
    </row>
  </sheetData>
  <sheetProtection algorithmName="SHA-512" hashValue="nPtkgOluArl8S121n6hs5jMxdm7+0PT1Xc/uLKHFnVxL5M+/sWX67wcCyQGDwdvTp+wHVfKzsw44zBz6m1JveA==" saltValue="SZA+wQlf2PegOB4TgZI0gQ==" spinCount="100000" sheet="1" objects="1" scenarios="1" selectLockedCells="1"/>
  <mergeCells count="72">
    <mergeCell ref="D60:F60"/>
    <mergeCell ref="D59:F59"/>
    <mergeCell ref="B59:C61"/>
    <mergeCell ref="B93:L93"/>
    <mergeCell ref="B92:F92"/>
    <mergeCell ref="B91:F91"/>
    <mergeCell ref="B90:F90"/>
    <mergeCell ref="B89:F89"/>
    <mergeCell ref="B84:F86"/>
    <mergeCell ref="B83:L83"/>
    <mergeCell ref="B64:C64"/>
    <mergeCell ref="B63:C63"/>
    <mergeCell ref="B62:C62"/>
    <mergeCell ref="D67:F67"/>
    <mergeCell ref="B67:C67"/>
    <mergeCell ref="D66:F66"/>
    <mergeCell ref="K73:K74"/>
    <mergeCell ref="D73:D74"/>
    <mergeCell ref="E73:E74"/>
    <mergeCell ref="F73:F74"/>
    <mergeCell ref="G73:G74"/>
    <mergeCell ref="B79:M81"/>
    <mergeCell ref="B75:C75"/>
    <mergeCell ref="B88:F88"/>
    <mergeCell ref="B87:F87"/>
    <mergeCell ref="G84:L84"/>
    <mergeCell ref="G85:G86"/>
    <mergeCell ref="K85:K86"/>
    <mergeCell ref="L85:L86"/>
    <mergeCell ref="B76:C76"/>
    <mergeCell ref="B78:C78"/>
    <mergeCell ref="B77:C77"/>
    <mergeCell ref="B72:C74"/>
    <mergeCell ref="B71:G71"/>
    <mergeCell ref="B68:C68"/>
    <mergeCell ref="B65:C65"/>
    <mergeCell ref="D68:F68"/>
    <mergeCell ref="B66:C66"/>
    <mergeCell ref="D72:G72"/>
    <mergeCell ref="R54:S54"/>
    <mergeCell ref="R47:S47"/>
    <mergeCell ref="R52:S52"/>
    <mergeCell ref="R45:S45"/>
    <mergeCell ref="R51:S51"/>
    <mergeCell ref="R50:S50"/>
    <mergeCell ref="R53:S53"/>
    <mergeCell ref="D41:E41"/>
    <mergeCell ref="D42:E42"/>
    <mergeCell ref="D43:E43"/>
    <mergeCell ref="D44:E44"/>
    <mergeCell ref="D45:E45"/>
    <mergeCell ref="D46:E46"/>
    <mergeCell ref="D47:E47"/>
    <mergeCell ref="D48:E48"/>
    <mergeCell ref="D51:E51"/>
    <mergeCell ref="D52:E52"/>
    <mergeCell ref="D40:E40"/>
    <mergeCell ref="D54:E54"/>
    <mergeCell ref="D55:E55"/>
    <mergeCell ref="D56:K56"/>
    <mergeCell ref="R40:S40"/>
    <mergeCell ref="R41:S41"/>
    <mergeCell ref="R42:S42"/>
    <mergeCell ref="D53:E53"/>
    <mergeCell ref="D49:E49"/>
    <mergeCell ref="D50:E50"/>
    <mergeCell ref="R43:S43"/>
    <mergeCell ref="R44:S44"/>
    <mergeCell ref="R55:S55"/>
    <mergeCell ref="R46:S46"/>
    <mergeCell ref="R48:S48"/>
    <mergeCell ref="R49:S49"/>
  </mergeCells>
  <phoneticPr fontId="5" type="noConversion"/>
  <conditionalFormatting sqref="G38:J39">
    <cfRule type="expression" dxfId="1" priority="1" stopIfTrue="1">
      <formula>VLOOKUP("Hardscape",D40:D50,1,FALSE)="Hardscape"</formula>
    </cfRule>
  </conditionalFormatting>
  <conditionalFormatting sqref="O41:P56">
    <cfRule type="expression" dxfId="0" priority="2" stopIfTrue="1">
      <formula>VLOOKUP("Hardscape",XFB43:XFB53,1,FALSE)="Hardscape"</formula>
    </cfRule>
  </conditionalFormatting>
  <dataValidations xWindow="122" yWindow="359" count="6">
    <dataValidation type="whole" operator="lessThanOrEqual" allowBlank="1" showInputMessage="1" showErrorMessage="1" errorTitle="Area Is Too Large" error="You have entered landscape area that is greater than the previously established area for the site." sqref="C56">
      <formula1>G25</formula1>
    </dataValidation>
    <dataValidation type="decimal" allowBlank="1" showInputMessage="1" showErrorMessage="1" sqref="T48:T55">
      <formula1>0</formula1>
      <formula2>1</formula2>
    </dataValidation>
    <dataValidation type="list" allowBlank="1" showInputMessage="1" showErrorMessage="1" sqref="G41:G55">
      <formula1>$K$60:$K$65</formula1>
    </dataValidation>
    <dataValidation type="list" allowBlank="1" showInputMessage="1" showErrorMessage="1" sqref="D41:E55">
      <formula1>$R$41:$R$55</formula1>
    </dataValidation>
    <dataValidation type="decimal" operator="greaterThan" allowBlank="1" showInputMessage="1" showErrorMessage="1" sqref="C41:C55">
      <formula1>0</formula1>
    </dataValidation>
    <dataValidation type="decimal" allowBlank="1" showInputMessage="1" showErrorMessage="1" promptTitle="Enter the peak monthly rainfall " prompt="Please use the Water Budget Data Finder located on the WaterSense Web site (see link above). Refer to the WaterSense Water Budget Approach for additional information regarding sources for precipitation data.   " sqref="B31">
      <formula1>0</formula1>
      <formula2>99</formula2>
    </dataValidation>
  </dataValidations>
  <hyperlinks>
    <hyperlink ref="D32" r:id="rId1"/>
  </hyperlinks>
  <pageMargins left="0.75" right="0.75" top="1" bottom="1" header="0.5" footer="0.5"/>
  <pageSetup scale="43" orientation="landscape" r:id="rId2"/>
  <headerFooter alignWithMargins="0"/>
  <ignoredErrors>
    <ignoredError sqref="D67:D68" numberStoredAsText="1"/>
  </ignoredErrors>
  <drawing r:id="rId3"/>
  <legacyDrawing r:id="rId4"/>
  <oleObjects>
    <mc:AlternateContent xmlns:mc="http://schemas.openxmlformats.org/markup-compatibility/2006">
      <mc:Choice Requires="x14">
        <oleObject progId="Equation.3" shapeId="5347" r:id="rId5">
          <objectPr defaultSize="0" autoPict="0" r:id="rId6">
            <anchor moveWithCells="1" sizeWithCells="1">
              <from>
                <xdr:col>1</xdr:col>
                <xdr:colOff>190500</xdr:colOff>
                <xdr:row>19</xdr:row>
                <xdr:rowOff>0</xdr:rowOff>
              </from>
              <to>
                <xdr:col>5</xdr:col>
                <xdr:colOff>876300</xdr:colOff>
                <xdr:row>22</xdr:row>
                <xdr:rowOff>160020</xdr:rowOff>
              </to>
            </anchor>
          </objectPr>
        </oleObject>
      </mc:Choice>
      <mc:Fallback>
        <oleObject progId="Equation.3" shapeId="5347"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zoomScale="60" zoomScaleNormal="60" workbookViewId="0">
      <selection activeCell="I12" sqref="I12"/>
    </sheetView>
  </sheetViews>
  <sheetFormatPr defaultColWidth="9.109375" defaultRowHeight="13.2" x14ac:dyDescent="0.25"/>
  <cols>
    <col min="1" max="1" width="7.109375" style="26" customWidth="1"/>
    <col min="2" max="2" width="12.109375" style="26" customWidth="1"/>
    <col min="3" max="3" width="13" style="26" customWidth="1"/>
    <col min="4" max="4" width="16" style="26" customWidth="1"/>
    <col min="5" max="5" width="8.109375" style="26" customWidth="1"/>
    <col min="6" max="6" width="12.109375" style="26" customWidth="1"/>
    <col min="7" max="7" width="16" style="26" customWidth="1"/>
    <col min="8" max="8" width="8.33203125" style="26" customWidth="1"/>
    <col min="9" max="9" width="9.109375" style="26"/>
    <col min="10" max="10" width="6.88671875" style="26" customWidth="1"/>
    <col min="11" max="11" width="10" style="26" customWidth="1"/>
    <col min="12" max="12" width="11.109375" style="26" customWidth="1"/>
    <col min="13" max="13" width="19.44140625" style="26" customWidth="1"/>
    <col min="14" max="14" width="11.5546875" style="27" customWidth="1"/>
    <col min="15" max="16384" width="9.109375" style="26"/>
  </cols>
  <sheetData>
    <row r="1" spans="1:14" ht="17.399999999999999" x14ac:dyDescent="0.3">
      <c r="A1" s="2" t="s">
        <v>0</v>
      </c>
      <c r="B1" s="70" t="s">
        <v>141</v>
      </c>
      <c r="C1" s="71"/>
      <c r="D1" s="71"/>
      <c r="E1" s="71"/>
      <c r="F1" s="71"/>
      <c r="G1" s="71"/>
      <c r="H1" s="71"/>
      <c r="I1" s="71"/>
      <c r="J1" s="71"/>
      <c r="K1" s="71"/>
      <c r="L1" s="160"/>
      <c r="M1" s="72"/>
      <c r="N1" s="135"/>
    </row>
    <row r="2" spans="1:14" x14ac:dyDescent="0.25">
      <c r="A2" s="3"/>
      <c r="B2" s="73" t="s">
        <v>140</v>
      </c>
      <c r="C2" s="74"/>
      <c r="D2" s="74"/>
      <c r="E2" s="74"/>
      <c r="F2" s="74"/>
      <c r="G2" s="74"/>
      <c r="H2" s="74"/>
      <c r="I2" s="74"/>
      <c r="J2" s="74"/>
      <c r="K2" s="74"/>
      <c r="L2" s="4"/>
      <c r="M2" s="75"/>
      <c r="N2" s="135"/>
    </row>
    <row r="3" spans="1:14" x14ac:dyDescent="0.25">
      <c r="A3" s="3"/>
      <c r="B3" s="73" t="s">
        <v>61</v>
      </c>
      <c r="C3" s="73"/>
      <c r="D3" s="74"/>
      <c r="E3" s="74"/>
      <c r="F3" s="74"/>
      <c r="G3" s="74"/>
      <c r="H3" s="74"/>
      <c r="I3" s="74"/>
      <c r="J3" s="74"/>
      <c r="K3" s="74"/>
      <c r="L3" s="4"/>
      <c r="M3" s="75"/>
      <c r="N3" s="135"/>
    </row>
    <row r="4" spans="1:14" x14ac:dyDescent="0.25">
      <c r="A4" s="3"/>
      <c r="B4" s="73"/>
      <c r="C4" s="73"/>
      <c r="D4" s="74"/>
      <c r="E4" s="74"/>
      <c r="F4" s="74"/>
      <c r="G4" s="74"/>
      <c r="H4" s="74"/>
      <c r="I4" s="74"/>
      <c r="J4" s="74"/>
      <c r="K4" s="74"/>
      <c r="L4" s="4"/>
      <c r="M4" s="75"/>
      <c r="N4" s="135"/>
    </row>
    <row r="5" spans="1:14" x14ac:dyDescent="0.25">
      <c r="A5" s="3"/>
      <c r="B5" s="102" t="s">
        <v>16</v>
      </c>
      <c r="C5" s="109"/>
      <c r="D5" s="159" t="str">
        <f>IF('Part 1 - Baseline &amp; LWA'!D5="[Enter]", "",'Part 1 - Baseline &amp; LWA'!D5)</f>
        <v>LEEDuser</v>
      </c>
      <c r="E5" s="157"/>
      <c r="F5" s="157"/>
      <c r="G5" s="157"/>
      <c r="H5" s="158"/>
      <c r="I5" s="4"/>
      <c r="J5" s="4"/>
      <c r="K5" s="4"/>
      <c r="L5" s="4"/>
      <c r="M5" s="5"/>
    </row>
    <row r="6" spans="1:14" x14ac:dyDescent="0.25">
      <c r="A6" s="3"/>
      <c r="B6" s="102" t="s">
        <v>17</v>
      </c>
      <c r="C6" s="103"/>
      <c r="D6" s="159" t="str">
        <f>IF('Part 1 - Baseline &amp; LWA'!D6="[Enter]", "",'Part 1 - Baseline &amp; LWA'!D6)</f>
        <v>Example Office Building</v>
      </c>
      <c r="E6" s="157"/>
      <c r="F6" s="157"/>
      <c r="G6" s="157"/>
      <c r="H6" s="158"/>
      <c r="I6" s="4"/>
      <c r="J6" s="4"/>
      <c r="K6" s="4"/>
      <c r="L6" s="4"/>
      <c r="M6" s="5"/>
    </row>
    <row r="7" spans="1:14" x14ac:dyDescent="0.25">
      <c r="A7" s="3"/>
      <c r="B7" s="102" t="s">
        <v>18</v>
      </c>
      <c r="C7" s="75"/>
      <c r="D7" s="159" t="str">
        <f>IF('Part 1 - Baseline &amp; LWA'!D7="[Enter]", "",'Part 1 - Baseline &amp; LWA'!D7)</f>
        <v>155 Green Street</v>
      </c>
      <c r="E7" s="157"/>
      <c r="F7" s="157"/>
      <c r="G7" s="157"/>
      <c r="H7" s="158"/>
      <c r="I7" s="4"/>
      <c r="J7" s="4"/>
      <c r="K7" s="4"/>
      <c r="L7" s="4"/>
      <c r="M7" s="5"/>
    </row>
    <row r="8" spans="1:14" x14ac:dyDescent="0.25">
      <c r="A8" s="3"/>
      <c r="B8" s="102" t="s">
        <v>54</v>
      </c>
      <c r="C8" s="74"/>
      <c r="D8" s="159" t="str">
        <f>IF('Part 1 - Baseline &amp; LWA'!D8="[Enter]", "",'Part 1 - Baseline &amp; LWA'!D8)</f>
        <v>Brattleboro, VT, 05301</v>
      </c>
      <c r="E8" s="157"/>
      <c r="F8" s="157"/>
      <c r="G8" s="157"/>
      <c r="H8" s="158"/>
      <c r="I8" s="4"/>
      <c r="J8" s="4"/>
      <c r="K8" s="4"/>
      <c r="L8" s="4"/>
      <c r="M8" s="5"/>
    </row>
    <row r="9" spans="1:14" x14ac:dyDescent="0.25">
      <c r="A9" s="3"/>
      <c r="B9" s="102"/>
      <c r="C9" s="74"/>
      <c r="D9" s="97"/>
      <c r="E9" s="97"/>
      <c r="F9" s="97"/>
      <c r="G9" s="97"/>
      <c r="H9" s="97"/>
      <c r="I9" s="4"/>
      <c r="J9" s="4"/>
      <c r="K9" s="4"/>
      <c r="L9" s="4"/>
      <c r="M9" s="5"/>
    </row>
    <row r="10" spans="1:14" x14ac:dyDescent="0.25">
      <c r="A10" s="3"/>
      <c r="B10" s="102" t="s">
        <v>55</v>
      </c>
      <c r="C10" s="74"/>
      <c r="D10" s="159" t="str">
        <f>IF('Part 1 - Baseline &amp; LWA'!D10="[Enter]", "",'Part 1 - Baseline &amp; LWA'!D10)</f>
        <v>July</v>
      </c>
      <c r="E10" s="157"/>
      <c r="F10" s="157"/>
      <c r="G10" s="157"/>
      <c r="H10" s="158"/>
      <c r="I10" s="4"/>
      <c r="J10" s="4"/>
      <c r="K10" s="4"/>
      <c r="L10" s="4"/>
      <c r="M10" s="5"/>
    </row>
    <row r="11" spans="1:14" x14ac:dyDescent="0.25">
      <c r="A11" s="3"/>
      <c r="B11" s="102"/>
      <c r="C11" s="74"/>
      <c r="D11" s="97"/>
      <c r="E11" s="97"/>
      <c r="F11" s="97"/>
      <c r="G11" s="97"/>
      <c r="H11" s="97"/>
      <c r="I11" s="4"/>
      <c r="J11" s="4"/>
      <c r="K11" s="4"/>
      <c r="L11" s="4"/>
      <c r="M11" s="5"/>
    </row>
    <row r="12" spans="1:14" x14ac:dyDescent="0.25">
      <c r="A12" s="3"/>
      <c r="B12" s="102" t="s">
        <v>101</v>
      </c>
      <c r="C12" s="74"/>
      <c r="D12" s="97"/>
      <c r="E12" s="97"/>
      <c r="F12" s="159" t="str">
        <f>IF('Part 1 - Baseline &amp; LWA'!F13="[Enter]", "",'Part 1 - Baseline &amp; LWA'!F13)</f>
        <v>no</v>
      </c>
      <c r="G12" s="158"/>
      <c r="H12" s="4"/>
      <c r="I12" s="4"/>
      <c r="J12" s="4"/>
      <c r="K12" s="4"/>
      <c r="L12" s="4"/>
      <c r="M12" s="5"/>
    </row>
    <row r="13" spans="1:14" x14ac:dyDescent="0.25">
      <c r="A13" s="3"/>
      <c r="B13" s="102"/>
      <c r="C13" s="74"/>
      <c r="D13" s="97"/>
      <c r="E13" s="97"/>
      <c r="F13" s="97"/>
      <c r="G13" s="97"/>
      <c r="H13" s="4"/>
      <c r="I13" s="4"/>
      <c r="J13" s="4"/>
      <c r="K13" s="4"/>
      <c r="L13" s="4"/>
      <c r="M13" s="5"/>
    </row>
    <row r="14" spans="1:14" ht="15.6" x14ac:dyDescent="0.3">
      <c r="A14" s="16"/>
      <c r="B14" s="98"/>
      <c r="C14" s="98"/>
      <c r="D14" s="98"/>
      <c r="E14" s="99"/>
      <c r="F14" s="99"/>
      <c r="G14" s="99"/>
      <c r="H14" s="99"/>
      <c r="I14" s="99"/>
      <c r="J14" s="99"/>
      <c r="K14" s="98"/>
      <c r="L14" s="98"/>
      <c r="M14" s="18"/>
    </row>
    <row r="15" spans="1:14" ht="16.5" customHeight="1" x14ac:dyDescent="0.3">
      <c r="A15" s="19"/>
      <c r="B15" s="67" t="s">
        <v>30</v>
      </c>
      <c r="C15" s="67"/>
      <c r="D15" s="67"/>
      <c r="E15" s="67"/>
      <c r="F15" s="67"/>
      <c r="G15" s="67"/>
      <c r="H15" s="67"/>
      <c r="I15" s="67"/>
      <c r="J15" s="67"/>
      <c r="K15" s="67"/>
      <c r="L15" s="68"/>
      <c r="M15" s="69"/>
      <c r="N15" s="135"/>
    </row>
    <row r="16" spans="1:14" ht="6.75" customHeight="1" x14ac:dyDescent="0.3">
      <c r="A16" s="19"/>
      <c r="B16" s="67"/>
      <c r="C16" s="67"/>
      <c r="D16" s="67"/>
      <c r="E16" s="67"/>
      <c r="F16" s="67"/>
      <c r="G16" s="67"/>
      <c r="H16" s="67"/>
      <c r="I16" s="67"/>
      <c r="J16" s="67"/>
      <c r="K16" s="67"/>
      <c r="L16" s="68"/>
      <c r="M16" s="69"/>
      <c r="N16" s="135"/>
    </row>
    <row r="17" spans="1:15" x14ac:dyDescent="0.25">
      <c r="A17" s="19"/>
      <c r="B17" s="20" t="s">
        <v>60</v>
      </c>
      <c r="C17" s="20"/>
      <c r="D17" s="20"/>
      <c r="E17" s="20"/>
      <c r="F17" s="20"/>
      <c r="G17" s="20"/>
      <c r="H17" s="20"/>
      <c r="I17" s="20"/>
      <c r="J17" s="20"/>
      <c r="K17" s="20"/>
      <c r="L17" s="20"/>
      <c r="M17" s="21"/>
    </row>
    <row r="18" spans="1:15" x14ac:dyDescent="0.25">
      <c r="A18" s="19"/>
      <c r="B18" s="20" t="s">
        <v>88</v>
      </c>
      <c r="C18" s="20"/>
      <c r="D18" s="20"/>
      <c r="E18" s="20"/>
      <c r="F18" s="20"/>
      <c r="G18" s="20"/>
      <c r="H18" s="20"/>
      <c r="I18" s="20"/>
      <c r="J18" s="20"/>
      <c r="K18" s="20"/>
      <c r="L18" s="20"/>
      <c r="M18" s="21"/>
    </row>
    <row r="19" spans="1:15" x14ac:dyDescent="0.25">
      <c r="A19" s="19"/>
      <c r="B19" s="20"/>
      <c r="C19" s="20"/>
      <c r="D19" s="20"/>
      <c r="E19" s="20"/>
      <c r="F19" s="20"/>
      <c r="G19" s="20"/>
      <c r="H19" s="20"/>
      <c r="I19" s="22"/>
      <c r="J19" s="20"/>
      <c r="K19" s="20"/>
      <c r="L19" s="20"/>
      <c r="M19" s="21"/>
    </row>
    <row r="20" spans="1:15" ht="15.6" x14ac:dyDescent="0.3">
      <c r="A20" s="29"/>
      <c r="B20" s="229" t="str">
        <f>IF('Part 2 - LWR'!C56='Part 1 - Baseline &amp; LWA'!B38, "", "Your total landscape area in Step 2B is not equal to the total landscape area in Step 1A. Please complete Step 2B.")</f>
        <v/>
      </c>
      <c r="C20" s="30"/>
      <c r="D20" s="30"/>
      <c r="E20" s="30"/>
      <c r="F20" s="45"/>
      <c r="G20" s="30"/>
      <c r="H20" s="30"/>
      <c r="I20" s="30"/>
      <c r="J20" s="30"/>
      <c r="K20" s="30"/>
      <c r="L20" s="30"/>
      <c r="M20" s="31"/>
    </row>
    <row r="21" spans="1:15" ht="16.2" thickBot="1" x14ac:dyDescent="0.35">
      <c r="A21" s="32"/>
      <c r="B21" s="39" t="s">
        <v>81</v>
      </c>
      <c r="C21" s="76"/>
      <c r="D21" s="76"/>
      <c r="E21" s="76"/>
      <c r="F21" s="76"/>
      <c r="G21" s="76"/>
      <c r="H21" s="76"/>
      <c r="I21" s="76"/>
      <c r="J21" s="76"/>
      <c r="K21" s="46"/>
      <c r="L21" s="46"/>
      <c r="M21" s="138"/>
      <c r="N21" s="137"/>
      <c r="O21" s="28"/>
    </row>
    <row r="22" spans="1:15" ht="16.2" thickBot="1" x14ac:dyDescent="0.35">
      <c r="A22" s="32"/>
      <c r="B22" s="85" t="s">
        <v>7</v>
      </c>
      <c r="C22" s="106">
        <f>'Part 1 - Baseline &amp; LWA'!B51</f>
        <v>29947.302000000003</v>
      </c>
      <c r="D22" s="88" t="s">
        <v>49</v>
      </c>
      <c r="E22" s="85" t="s">
        <v>6</v>
      </c>
      <c r="F22" s="106">
        <f>'Part 2 - LWR'!B98</f>
        <v>19111.331501831504</v>
      </c>
      <c r="G22" s="107" t="s">
        <v>49</v>
      </c>
      <c r="H22" s="77"/>
      <c r="I22" s="33"/>
      <c r="J22" s="33"/>
      <c r="K22" s="33"/>
      <c r="L22" s="46"/>
      <c r="M22" s="138"/>
      <c r="N22" s="137"/>
      <c r="O22" s="28"/>
    </row>
    <row r="23" spans="1:15" ht="15.6" x14ac:dyDescent="0.3">
      <c r="A23" s="32"/>
      <c r="B23" s="228"/>
      <c r="C23" s="111"/>
      <c r="D23" s="76"/>
      <c r="E23" s="76"/>
      <c r="F23" s="76"/>
      <c r="G23" s="76"/>
      <c r="H23" s="76"/>
      <c r="I23" s="76"/>
      <c r="J23" s="76"/>
      <c r="K23" s="46"/>
      <c r="L23" s="46"/>
      <c r="M23" s="138"/>
      <c r="N23" s="137"/>
      <c r="O23" s="28"/>
    </row>
    <row r="24" spans="1:15" ht="16.2" thickBot="1" x14ac:dyDescent="0.35">
      <c r="A24" s="32"/>
      <c r="B24" s="186" t="s">
        <v>82</v>
      </c>
      <c r="C24" s="33"/>
      <c r="D24" s="33"/>
      <c r="E24" s="33"/>
      <c r="F24" s="35"/>
      <c r="G24" s="33"/>
      <c r="H24" s="33"/>
      <c r="I24" s="33"/>
      <c r="J24" s="33"/>
      <c r="K24" s="33"/>
      <c r="L24" s="33"/>
      <c r="M24" s="34"/>
    </row>
    <row r="25" spans="1:15" ht="16.2" thickBot="1" x14ac:dyDescent="0.35">
      <c r="A25" s="32"/>
      <c r="B25" s="321" t="s">
        <v>80</v>
      </c>
      <c r="C25" s="321"/>
      <c r="D25" s="322"/>
      <c r="E25" s="105">
        <f>IF('Part 1 - Baseline &amp; LWA'!B38&gt;0,'Part 2 - LWR'!N56,"0")</f>
        <v>0</v>
      </c>
      <c r="F25" s="76" t="s">
        <v>85</v>
      </c>
      <c r="G25" s="33"/>
      <c r="H25" s="165" t="s">
        <v>84</v>
      </c>
      <c r="I25" s="104">
        <f>IF('Part 1 - Baseline &amp; LWA'!B38&gt;0,'Part 2 - LWR'!N56/'Part 1 - Baseline &amp; LWA'!B38,"0%")</f>
        <v>0</v>
      </c>
      <c r="J25" s="164" t="s">
        <v>108</v>
      </c>
      <c r="K25" s="76"/>
      <c r="L25" s="33"/>
      <c r="M25" s="34"/>
      <c r="N25" s="193"/>
    </row>
    <row r="26" spans="1:15" ht="15.6" x14ac:dyDescent="0.3">
      <c r="A26" s="32"/>
      <c r="B26" s="76"/>
      <c r="C26" s="187" t="s">
        <v>83</v>
      </c>
      <c r="D26" s="76"/>
      <c r="E26" s="76"/>
      <c r="F26" s="76"/>
      <c r="G26" s="76"/>
      <c r="H26" s="76"/>
      <c r="I26" s="76"/>
      <c r="J26" s="76"/>
      <c r="K26" s="46"/>
      <c r="L26" s="46"/>
      <c r="M26" s="138"/>
      <c r="N26" s="137"/>
      <c r="O26" s="28"/>
    </row>
    <row r="27" spans="1:15" ht="15.6" x14ac:dyDescent="0.3">
      <c r="A27" s="32"/>
      <c r="B27" s="228"/>
      <c r="C27" s="76"/>
      <c r="D27" s="76"/>
      <c r="E27" s="76"/>
      <c r="F27" s="76"/>
      <c r="G27" s="76"/>
      <c r="H27" s="76"/>
      <c r="I27" s="76"/>
      <c r="J27" s="76"/>
      <c r="K27" s="46"/>
      <c r="L27" s="46"/>
      <c r="M27" s="138"/>
      <c r="N27" s="137"/>
      <c r="O27" s="28"/>
    </row>
    <row r="28" spans="1:15" x14ac:dyDescent="0.25">
      <c r="A28" s="7"/>
      <c r="B28" s="8"/>
      <c r="C28" s="47"/>
      <c r="D28" s="47"/>
      <c r="E28" s="48"/>
      <c r="F28" s="8"/>
      <c r="G28" s="8"/>
      <c r="H28" s="8"/>
      <c r="I28" s="8"/>
      <c r="J28" s="8"/>
      <c r="K28" s="8"/>
      <c r="L28" s="8"/>
      <c r="M28" s="9"/>
    </row>
    <row r="29" spans="1:15" ht="16.2" thickBot="1" x14ac:dyDescent="0.3">
      <c r="A29" s="10"/>
      <c r="B29" s="49" t="s">
        <v>5</v>
      </c>
      <c r="C29" s="50"/>
      <c r="D29" s="50"/>
      <c r="E29" s="51"/>
      <c r="F29" s="50"/>
      <c r="G29" s="44"/>
      <c r="H29" s="44"/>
      <c r="I29" s="44"/>
      <c r="J29" s="11"/>
      <c r="K29" s="11"/>
      <c r="L29" s="11"/>
      <c r="M29" s="12"/>
    </row>
    <row r="30" spans="1:15" ht="13.8" thickBot="1" x14ac:dyDescent="0.3">
      <c r="A30" s="10"/>
      <c r="B30" s="227" t="str">
        <f>IF(AND(C22&gt;0,F22&lt;=C22),IF(AND(C22&gt;0,F22&gt;0,F22&lt;= C22,((ABS('Part 1 - Baseline &amp; LWA'!B38-'Part 2 - LWR'!C56)/'Part 1 - Baseline &amp; LWA'!B38)&lt;=0.1)),"","The landscape in Step 2B has an area that is notably different from the total landscape area in Step 1A. Please verify Step 1A and Step 2B are accurate.")," ")</f>
        <v/>
      </c>
      <c r="C30" s="11"/>
      <c r="D30" s="11"/>
      <c r="E30" s="11"/>
      <c r="F30" s="11"/>
      <c r="G30" s="41"/>
      <c r="H30" s="41"/>
      <c r="I30" s="11"/>
      <c r="J30" s="11"/>
      <c r="K30" s="11"/>
      <c r="L30" s="11"/>
      <c r="M30" s="12"/>
    </row>
    <row r="31" spans="1:15" ht="16.2" thickBot="1" x14ac:dyDescent="0.35">
      <c r="A31" s="10"/>
      <c r="B31" s="105" t="str">
        <f>IF(C22&gt;0,IF(AND(C22&gt;0,F22&gt;0,F22&lt;= C22,(ABS('Part 1 - Baseline &amp; LWA'!B38-'Part 2 - LWR'!C56)/'Part 1 - Baseline &amp; LWA'!B38)&lt;=0.1), "YES", "NO"),"No")</f>
        <v>YES</v>
      </c>
      <c r="C31" s="41" t="s">
        <v>8</v>
      </c>
      <c r="D31" s="11"/>
      <c r="E31" s="42"/>
      <c r="F31" s="11"/>
      <c r="G31" s="11"/>
      <c r="H31" s="11"/>
      <c r="I31" s="11"/>
      <c r="J31" s="11"/>
      <c r="K31" s="11"/>
      <c r="L31" s="11"/>
      <c r="M31" s="12"/>
    </row>
    <row r="32" spans="1:15" ht="15.6" x14ac:dyDescent="0.3">
      <c r="A32" s="10"/>
      <c r="B32" s="92"/>
      <c r="C32" s="41" t="s">
        <v>79</v>
      </c>
      <c r="D32" s="11"/>
      <c r="E32" s="42"/>
      <c r="F32" s="11"/>
      <c r="G32" s="11"/>
      <c r="H32" s="11"/>
      <c r="I32" s="11"/>
      <c r="J32" s="11"/>
      <c r="K32" s="11"/>
      <c r="L32" s="11"/>
      <c r="M32" s="12"/>
    </row>
    <row r="33" spans="1:13" ht="15.6" x14ac:dyDescent="0.3">
      <c r="A33" s="10"/>
      <c r="B33" s="92"/>
      <c r="C33" s="41"/>
      <c r="D33" s="11"/>
      <c r="E33" s="42"/>
      <c r="F33" s="11"/>
      <c r="G33" s="11"/>
      <c r="H33" s="11"/>
      <c r="I33" s="11"/>
      <c r="J33" s="11"/>
      <c r="K33" s="11"/>
      <c r="L33" s="11"/>
      <c r="M33" s="12"/>
    </row>
    <row r="34" spans="1:13" ht="15" x14ac:dyDescent="0.25">
      <c r="A34" s="10"/>
      <c r="B34" s="323" t="s">
        <v>113</v>
      </c>
      <c r="C34" s="323"/>
      <c r="D34" s="323"/>
      <c r="E34" s="214">
        <f>IF(AND('Part 1 - Baseline &amp; LWA'!B47&gt;0,F22&gt;0),1-'Part 3 - Results'!F22/'Part 1 - Baseline &amp; LWA'!B47,"0%")</f>
        <v>0.55328423070358557</v>
      </c>
      <c r="F34" s="204" t="s">
        <v>114</v>
      </c>
      <c r="G34" s="194"/>
      <c r="H34" s="194"/>
      <c r="I34" s="6"/>
      <c r="J34" s="194"/>
      <c r="K34" s="194"/>
      <c r="L34" s="11"/>
      <c r="M34" s="12"/>
    </row>
    <row r="35" spans="1:13" x14ac:dyDescent="0.25">
      <c r="A35" s="13"/>
      <c r="B35" s="195"/>
      <c r="C35" s="14"/>
      <c r="D35" s="14"/>
      <c r="E35" s="14"/>
      <c r="F35" s="14"/>
      <c r="G35" s="14"/>
      <c r="H35" s="14"/>
      <c r="I35" s="14"/>
      <c r="J35" s="14"/>
      <c r="K35" s="14"/>
      <c r="L35" s="14"/>
      <c r="M35" s="15"/>
    </row>
  </sheetData>
  <sheetProtection algorithmName="SHA-512" hashValue="rIZ88R+OGcMEybzM3wnKeIYpkJpFXGUo2VAobw5zNrJmw91GsDO8w76ggRAUskHos1gb4CWqqvQT3vEIn/kJLA==" saltValue="fmcDr8BPHd3NoJMS6rke0A==" spinCount="100000" sheet="1" objects="1" scenarios="1" selectLockedCells="1" selectUnlockedCells="1"/>
  <mergeCells count="2">
    <mergeCell ref="B25:D25"/>
    <mergeCell ref="B34:D34"/>
  </mergeCells>
  <phoneticPr fontId="5" type="noConversion"/>
  <pageMargins left="0.75" right="0.75" top="1" bottom="1" header="0.5" footer="0.5"/>
  <pageSetup scale="8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Part 1 - Baseline &amp; LWA</vt:lpstr>
      <vt:lpstr>Part 2 - LWR</vt:lpstr>
      <vt:lpstr>Part 3 - Results</vt:lpstr>
      <vt:lpstr>Irrigation_efficiency</vt:lpstr>
      <vt:lpstr>plant_type</vt:lpstr>
      <vt:lpstr>'Part 2 - LWR'!Print_Area</vt:lpstr>
      <vt:lpstr>referenceET</vt:lpstr>
    </vt:vector>
  </TitlesOfParts>
  <Company>Environmental Protection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WaterSense</dc:creator>
  <cp:lastModifiedBy>Trista Little</cp:lastModifiedBy>
  <cp:lastPrinted>2009-09-15T23:49:00Z</cp:lastPrinted>
  <dcterms:created xsi:type="dcterms:W3CDTF">2008-08-07T22:07:01Z</dcterms:created>
  <dcterms:modified xsi:type="dcterms:W3CDTF">2017-10-18T00:39:35Z</dcterms:modified>
</cp:coreProperties>
</file>