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5317"/>
  <workbookPr showInkAnnotation="0" codeName="ThisWorkbook" autoCompressPictures="0"/>
  <bookViews>
    <workbookView xWindow="1880" yWindow="660" windowWidth="21600" windowHeight="14260"/>
  </bookViews>
  <sheets>
    <sheet name="RECORD DATA &amp; CALCULATE" sheetId="2" r:id="rId1"/>
    <sheet name="POINTS" sheetId="1" r:id="rId2"/>
    <sheet name="HELP"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43" i="2" l="1"/>
  <c r="C46" i="2"/>
  <c r="C44" i="2"/>
  <c r="C47" i="2"/>
  <c r="C59" i="2"/>
  <c r="D2" i="1"/>
  <c r="C14" i="2"/>
  <c r="E15" i="2"/>
  <c r="E16" i="2"/>
  <c r="C42" i="2"/>
  <c r="E43" i="2"/>
  <c r="E59" i="2"/>
  <c r="C51" i="2"/>
  <c r="C53" i="2"/>
  <c r="C52" i="2"/>
  <c r="C55" i="2"/>
  <c r="C56" i="2"/>
  <c r="C57" i="2"/>
</calcChain>
</file>

<file path=xl/sharedStrings.xml><?xml version="1.0" encoding="utf-8"?>
<sst xmlns="http://schemas.openxmlformats.org/spreadsheetml/2006/main" count="69" uniqueCount="63">
  <si>
    <r>
      <rPr>
        <b/>
        <sz val="12"/>
        <color indexed="8"/>
        <rFont val="Calibri"/>
        <family val="2"/>
      </rPr>
      <t xml:space="preserve">Total alternative commute trips from extrapolation to non-respondents </t>
    </r>
    <r>
      <rPr>
        <sz val="12"/>
        <color indexed="8"/>
        <rFont val="Calibri"/>
        <family val="2"/>
      </rPr>
      <t xml:space="preserve"> = (</t>
    </r>
    <r>
      <rPr>
        <b/>
        <sz val="12"/>
        <color indexed="8"/>
        <rFont val="Calibri"/>
        <family val="2"/>
      </rPr>
      <t>raw rate of alternative commuting trips</t>
    </r>
    <r>
      <rPr>
        <sz val="12"/>
        <color indexed="8"/>
        <rFont val="Calibri"/>
        <family val="2"/>
      </rPr>
      <t>) * ((</t>
    </r>
    <r>
      <rPr>
        <b/>
        <sz val="12"/>
        <color indexed="8"/>
        <rFont val="Calibri"/>
        <family val="2"/>
      </rPr>
      <t>the number of non-respondents</t>
    </r>
    <r>
      <rPr>
        <sz val="12"/>
        <color indexed="8"/>
        <rFont val="Calibri"/>
        <family val="2"/>
      </rPr>
      <t xml:space="preserve"> * </t>
    </r>
    <r>
      <rPr>
        <b/>
        <sz val="12"/>
        <color indexed="8"/>
        <rFont val="Calibri"/>
        <family val="2"/>
      </rPr>
      <t>extrapolation rate</t>
    </r>
    <r>
      <rPr>
        <sz val="12"/>
        <color indexed="8"/>
        <rFont val="Calibri"/>
        <family val="2"/>
      </rPr>
      <t>) + (</t>
    </r>
    <r>
      <rPr>
        <b/>
        <sz val="12"/>
        <color indexed="8"/>
        <rFont val="Calibri"/>
        <family val="2"/>
      </rPr>
      <t>the number of regular building occupants who responded to the survey</t>
    </r>
    <r>
      <rPr>
        <sz val="12"/>
        <color indexed="8"/>
        <rFont val="Calibri"/>
        <family val="2"/>
      </rPr>
      <t xml:space="preserve">)) * 5 days/week * 2 trips/day
</t>
    </r>
    <r>
      <rPr>
        <b/>
        <sz val="12"/>
        <color indexed="8"/>
        <rFont val="Calibri"/>
        <family val="2"/>
      </rPr>
      <t>the number of non-respondents</t>
    </r>
    <r>
      <rPr>
        <sz val="12"/>
        <color indexed="8"/>
        <rFont val="Calibri"/>
        <family val="2"/>
      </rPr>
      <t xml:space="preserve"> = (</t>
    </r>
    <r>
      <rPr>
        <b/>
        <sz val="12"/>
        <color indexed="8"/>
        <rFont val="Calibri"/>
        <family val="2"/>
      </rPr>
      <t>the total number of regular building occupants</t>
    </r>
    <r>
      <rPr>
        <sz val="12"/>
        <color indexed="8"/>
        <rFont val="Calibri"/>
        <family val="2"/>
      </rPr>
      <t>) - (</t>
    </r>
    <r>
      <rPr>
        <b/>
        <sz val="12"/>
        <color indexed="8"/>
        <rFont val="Calibri"/>
        <family val="2"/>
      </rPr>
      <t>the number of regular building occupants who responded to the survey</t>
    </r>
    <r>
      <rPr>
        <sz val="12"/>
        <color indexed="8"/>
        <rFont val="Calibri"/>
        <family val="2"/>
      </rPr>
      <t>)
Overall number of commute trips = (total alternative trips) + (total alternative commute trips from extrapolation to non-respondents)
If approach 1 was used, RCCT = (overall number of commute trips) / (the total number of regular building occupants * 5 days/week * 2 trips/day)
if approach 2 was used, RCCT = (</t>
    </r>
    <r>
      <rPr>
        <b/>
        <sz val="12"/>
        <color indexed="8"/>
        <rFont val="Calibri"/>
        <family val="2"/>
      </rPr>
      <t>total alternative trips</t>
    </r>
    <r>
      <rPr>
        <sz val="12"/>
        <color indexed="8"/>
        <rFont val="Calibri"/>
        <family val="2"/>
      </rPr>
      <t>) /</t>
    </r>
    <r>
      <rPr>
        <sz val="12"/>
        <rFont val="Calibri"/>
        <family val="2"/>
      </rPr>
      <t xml:space="preserve"> (total number of occupants required to take the survey - total trips not taken due to absences reported in cell C26)</t>
    </r>
  </si>
  <si>
    <t>THIS HELP SECTION EXPLAINS THE METHODOLOGY USED IN THIS CALCULATOR. 
FOR COMPREHENSIVE INFORMATION REGARDING THE APPROVED SURVEY METHODOLOGY, REFER TO THE CALCULATIONS SECTION OF SSc4 IN THE  REFERENCE GUIDE.</t>
  </si>
  <si>
    <r>
      <t xml:space="preserve">NOTE: It is assumed that in the survey, respondents were asked to report their modes of transportation for both the </t>
    </r>
    <r>
      <rPr>
        <b/>
        <sz val="11"/>
        <rFont val="Calibri"/>
        <family val="2"/>
      </rPr>
      <t>morning and evening commutes over 5 consecutive days</t>
    </r>
    <r>
      <rPr>
        <sz val="11"/>
        <rFont val="Calibri"/>
        <family val="2"/>
      </rPr>
      <t>. SSc4 does not require the survey to ask respondents to report both their morning AND evening commute; the survey could simply ask for the mode of transportation used to travel to the project during a specified time period (typically between 6 AM and 10 AM) each day. If the survey asks respondents to report just one commute trip per day, assume that each occupant used that mode of transportation for both the morning and evening commute in order to use this calculator.</t>
    </r>
  </si>
  <si>
    <r>
      <rPr>
        <b/>
        <sz val="12"/>
        <color indexed="53"/>
        <rFont val="Calibri"/>
        <family val="2"/>
      </rPr>
      <t>total number of theoretical trips</t>
    </r>
    <r>
      <rPr>
        <sz val="12"/>
        <color indexed="8"/>
        <rFont val="Calibri"/>
        <family val="2"/>
      </rPr>
      <t xml:space="preserve"> = (the total number of survey respondents) * (5 days) * (2 commutes/day)
</t>
    </r>
    <r>
      <rPr>
        <b/>
        <sz val="12"/>
        <color indexed="36"/>
        <rFont val="Calibri"/>
        <family val="2"/>
      </rPr>
      <t>total number of actual trips</t>
    </r>
    <r>
      <rPr>
        <sz val="12"/>
        <color indexed="8"/>
        <rFont val="Calibri"/>
        <family val="2"/>
      </rPr>
      <t xml:space="preserve"> = (</t>
    </r>
    <r>
      <rPr>
        <b/>
        <sz val="12"/>
        <color indexed="53"/>
        <rFont val="Calibri"/>
        <family val="2"/>
      </rPr>
      <t>total number of theoretical trips</t>
    </r>
    <r>
      <rPr>
        <sz val="12"/>
        <color indexed="8"/>
        <rFont val="Calibri"/>
        <family val="2"/>
      </rPr>
      <t xml:space="preserve">) - (total trips not taken due to absences reported in cell C26)
</t>
    </r>
    <r>
      <rPr>
        <b/>
        <sz val="12"/>
        <color indexed="10"/>
        <rFont val="Calibri"/>
        <family val="2"/>
      </rPr>
      <t>total SOV trips</t>
    </r>
    <r>
      <rPr>
        <sz val="12"/>
        <color indexed="8"/>
        <rFont val="Calibri"/>
        <family val="2"/>
      </rPr>
      <t xml:space="preserve"> = (single occupancy vehicle trips reported in cell C21) + (</t>
    </r>
    <r>
      <rPr>
        <b/>
        <sz val="12"/>
        <color indexed="17"/>
        <rFont val="Calibri"/>
        <family val="2"/>
      </rPr>
      <t>carpool/vanpool SOV trips</t>
    </r>
    <r>
      <rPr>
        <sz val="12"/>
        <color indexed="8"/>
        <rFont val="Calibri"/>
        <family val="2"/>
      </rPr>
      <t>) + (</t>
    </r>
    <r>
      <rPr>
        <b/>
        <sz val="12"/>
        <color indexed="40"/>
        <rFont val="Calibri"/>
        <family val="2"/>
      </rPr>
      <t>total number of trips not recorded in the table</t>
    </r>
    <r>
      <rPr>
        <sz val="12"/>
        <color indexed="8"/>
        <rFont val="Calibri"/>
        <family val="2"/>
      </rPr>
      <t xml:space="preserve">)
</t>
    </r>
    <r>
      <rPr>
        <b/>
        <sz val="12"/>
        <color indexed="17"/>
        <rFont val="Calibri"/>
        <family val="2"/>
      </rPr>
      <t>Carpool/vanpool SOV trips</t>
    </r>
    <r>
      <rPr>
        <sz val="12"/>
        <color indexed="8"/>
        <rFont val="Calibri"/>
        <family val="2"/>
      </rPr>
      <t xml:space="preserve"> are counted according to the number of other commuters in the vehicle. For example, if two people carpool to work together for most of the distance to the building, each is counted as making half a trip; three carpoolers are counted as making 33.3% of a trip each.
Note that for carpools and vanpools, only trips made by regular building occupants for the project may be counted in the survey. For example, if a project occupant travels to the project building in a carpool with 3 other people (non-project occupants) who are traveling to a building that neighbors the project building, this trip would be recorded by entering a "1" next to "4 person carpool/vanpool." If 4 project occupants all travel to the project building in the same carpool, these trips would be recorded by entering a "4" next to "4 person carpool/vanpool."
</t>
    </r>
    <r>
      <rPr>
        <b/>
        <sz val="12"/>
        <color indexed="40"/>
        <rFont val="Calibri"/>
        <family val="2"/>
      </rPr>
      <t xml:space="preserve">
total number of trips not recorded in the table </t>
    </r>
    <r>
      <rPr>
        <sz val="12"/>
        <rFont val="Calibri"/>
        <family val="2"/>
      </rPr>
      <t>= (</t>
    </r>
    <r>
      <rPr>
        <b/>
        <sz val="12"/>
        <color indexed="53"/>
        <rFont val="Calibri"/>
        <family val="2"/>
      </rPr>
      <t>total number of theoretical trips</t>
    </r>
    <r>
      <rPr>
        <sz val="12"/>
        <rFont val="Calibri"/>
        <family val="2"/>
      </rPr>
      <t>) - (total number of data entries in the yellow cells in the table)</t>
    </r>
    <r>
      <rPr>
        <sz val="12"/>
        <color indexed="8"/>
        <rFont val="Calibri"/>
        <family val="2"/>
      </rPr>
      <t xml:space="preserve">
</t>
    </r>
    <r>
      <rPr>
        <b/>
        <sz val="12"/>
        <rFont val="Calibri"/>
        <family val="2"/>
      </rPr>
      <t>total alternative trips</t>
    </r>
    <r>
      <rPr>
        <sz val="12"/>
        <color indexed="8"/>
        <rFont val="Calibri"/>
        <family val="2"/>
      </rPr>
      <t xml:space="preserve"> = (</t>
    </r>
    <r>
      <rPr>
        <b/>
        <sz val="12"/>
        <color indexed="36"/>
        <rFont val="Calibri"/>
        <family val="2"/>
      </rPr>
      <t>total number of actual trips</t>
    </r>
    <r>
      <rPr>
        <sz val="12"/>
        <color indexed="8"/>
        <rFont val="Calibri"/>
        <family val="2"/>
      </rPr>
      <t>) - (</t>
    </r>
    <r>
      <rPr>
        <b/>
        <sz val="12"/>
        <color indexed="10"/>
        <rFont val="Calibri"/>
        <family val="2"/>
      </rPr>
      <t>total SOV trips</t>
    </r>
    <r>
      <rPr>
        <sz val="12"/>
        <color indexed="8"/>
        <rFont val="Calibri"/>
        <family val="2"/>
      </rPr>
      <t xml:space="preserve">) </t>
    </r>
  </si>
  <si>
    <r>
      <rPr>
        <b/>
        <sz val="12"/>
        <color indexed="8"/>
        <rFont val="Calibri"/>
        <family val="2"/>
      </rPr>
      <t>occupant response rate</t>
    </r>
    <r>
      <rPr>
        <sz val="12"/>
        <color indexed="8"/>
        <rFont val="Calibri"/>
        <family val="2"/>
      </rPr>
      <t xml:space="preserve"> = (total number of regular building occupants who responded to the survey) / (total number of regular building occupants in the project)
</t>
    </r>
    <r>
      <rPr>
        <b/>
        <sz val="12"/>
        <color indexed="8"/>
        <rFont val="Calibri"/>
        <family val="2"/>
      </rPr>
      <t>Raw rate of alternative commuting trips</t>
    </r>
    <r>
      <rPr>
        <sz val="12"/>
        <color indexed="8"/>
        <rFont val="Calibri"/>
        <family val="2"/>
      </rPr>
      <t xml:space="preserve"> = (</t>
    </r>
    <r>
      <rPr>
        <b/>
        <sz val="12"/>
        <color indexed="8"/>
        <rFont val="Calibri"/>
        <family val="2"/>
      </rPr>
      <t>total alternative trips</t>
    </r>
    <r>
      <rPr>
        <sz val="12"/>
        <color indexed="8"/>
        <rFont val="Calibri"/>
        <family val="2"/>
      </rPr>
      <t>) / (</t>
    </r>
    <r>
      <rPr>
        <b/>
        <sz val="12"/>
        <color indexed="36"/>
        <rFont val="Calibri"/>
        <family val="2"/>
      </rPr>
      <t>total number of actual trips</t>
    </r>
    <r>
      <rPr>
        <sz val="12"/>
        <color indexed="8"/>
        <rFont val="Calibri"/>
        <family val="2"/>
      </rPr>
      <t>)
If approach 1 is used, the extrapolation factor is determined using the table below. If approach 2 is used, the extrapolation factor is 1.00</t>
    </r>
  </si>
  <si>
    <t>survey response rate</t>
  </si>
  <si>
    <t>extrapolation rate</t>
  </si>
  <si>
    <t>Total alternative commute trips</t>
  </si>
  <si>
    <t>number of commute trips made by building occupants via a:</t>
  </si>
  <si>
    <t>Raw rate of alternative commuting trips (survey respondents only)</t>
  </si>
  <si>
    <t>Total alternative commute trips from survey</t>
  </si>
  <si>
    <t>Total alternative commute trips from extrapolation to non-respondents (for Approach 1 only)</t>
  </si>
  <si>
    <t>Overall alternative commute trips (for Approach 1 only)</t>
  </si>
  <si>
    <t>Extrapolation factor for survey non-respondents</t>
  </si>
  <si>
    <r>
      <t xml:space="preserve">Demonstrated RCCT
</t>
    </r>
    <r>
      <rPr>
        <sz val="10"/>
        <color indexed="8"/>
        <rFont val="Calibri"/>
        <family val="2"/>
      </rPr>
      <t>note: determine number of points earned the "points" tab</t>
    </r>
  </si>
  <si>
    <t>Demonstrated RCCT from calculations</t>
  </si>
  <si>
    <t>EBOM SSc4 Alternative Transportation Survey Results Calculator</t>
  </si>
  <si>
    <t>Approach 1</t>
  </si>
  <si>
    <t>Approach 2</t>
  </si>
  <si>
    <t>STEP 1: Enter basic information</t>
  </si>
  <si>
    <t>Single occupancy vehicle</t>
  </si>
  <si>
    <t>Fuel efficient/alternative fuel vehicle</t>
  </si>
  <si>
    <t>2 person carpool/vanpool</t>
  </si>
  <si>
    <t>3 person carpool/vanpool</t>
  </si>
  <si>
    <t>4 person carpool/vanpool</t>
  </si>
  <si>
    <t>5 person carpool/vanpool</t>
  </si>
  <si>
    <t>6 person carpool/vanpool</t>
  </si>
  <si>
    <t>7 person carpool/vanpool</t>
  </si>
  <si>
    <t>8 person carpool/vanpool</t>
  </si>
  <si>
    <t>9 person carpool/vanpool</t>
  </si>
  <si>
    <t>Other alternative transportation</t>
  </si>
  <si>
    <t>RCCT</t>
  </si>
  <si>
    <t>Total number of data entries in table above</t>
  </si>
  <si>
    <t>STEP 2: Summarize survey findings</t>
  </si>
  <si>
    <t>STEP 3: Calculate Reduction in Conventional Commuting Trips</t>
  </si>
  <si>
    <t>Grey cells: automatically calculated</t>
  </si>
  <si>
    <t>Total trips avoided due to telecommuting</t>
  </si>
  <si>
    <t>Total trips avoided due to compressed work week</t>
  </si>
  <si>
    <t>10+ person carpool/vanpool</t>
  </si>
  <si>
    <t>Total trips not taken due to absences (sick, vacation, jury duty, etc.)</t>
  </si>
  <si>
    <t>Public transportation (bus, train, light rail, ferry, etc.)</t>
  </si>
  <si>
    <r>
      <t xml:space="preserve">Enter the total number of </t>
    </r>
    <r>
      <rPr>
        <b/>
        <sz val="11"/>
        <color indexed="8"/>
        <rFont val="Calibri"/>
        <family val="2"/>
      </rPr>
      <t xml:space="preserve">regular building occupants </t>
    </r>
    <r>
      <rPr>
        <sz val="11"/>
        <color theme="1"/>
        <rFont val="Calibri"/>
        <family val="2"/>
        <scheme val="minor"/>
      </rPr>
      <t>for the project.</t>
    </r>
  </si>
  <si>
    <r>
      <t xml:space="preserve">Enter the total number of </t>
    </r>
    <r>
      <rPr>
        <b/>
        <sz val="11"/>
        <color indexed="8"/>
        <rFont val="Calibri"/>
        <family val="2"/>
      </rPr>
      <t>regular building occupants who received the survey</t>
    </r>
  </si>
  <si>
    <r>
      <t>Enter the total number of</t>
    </r>
    <r>
      <rPr>
        <b/>
        <sz val="11"/>
        <color indexed="8"/>
        <rFont val="Calibri"/>
        <family val="2"/>
      </rPr>
      <t xml:space="preserve"> regular building occupants who responded to the survey</t>
    </r>
  </si>
  <si>
    <r>
      <t xml:space="preserve">Note that the total number of </t>
    </r>
    <r>
      <rPr>
        <b/>
        <sz val="12"/>
        <color indexed="8"/>
        <rFont val="Calibri"/>
        <family val="2"/>
      </rPr>
      <t>regular building occupants</t>
    </r>
    <r>
      <rPr>
        <sz val="12"/>
        <color indexed="8"/>
        <rFont val="Calibri"/>
        <family val="2"/>
      </rPr>
      <t xml:space="preserve"> is not necessarily equal to the number of FTE building occupants. The number of </t>
    </r>
    <r>
      <rPr>
        <b/>
        <sz val="12"/>
        <color indexed="8"/>
        <rFont val="Calibri"/>
        <family val="2"/>
      </rPr>
      <t>regular building occupants</t>
    </r>
    <r>
      <rPr>
        <sz val="12"/>
        <color indexed="8"/>
        <rFont val="Calibri"/>
        <family val="2"/>
      </rPr>
      <t xml:space="preserve"> in a commercial building are workers who either have  a permanent office or workstation or typically spend a minimum of 10 hours per week in the project building; in a residential building, regular occupants also include all persons who live in the building.
If </t>
    </r>
    <r>
      <rPr>
        <b/>
        <sz val="12"/>
        <color indexed="8"/>
        <rFont val="Calibri"/>
        <family val="2"/>
      </rPr>
      <t>approach 1</t>
    </r>
    <r>
      <rPr>
        <sz val="12"/>
        <color indexed="8"/>
        <rFont val="Calibri"/>
        <family val="2"/>
      </rPr>
      <t xml:space="preserve"> is selected, the total number of occupants required to receive the survey = the total number of regular building occupants.
If </t>
    </r>
    <r>
      <rPr>
        <b/>
        <sz val="12"/>
        <color indexed="8"/>
        <rFont val="Calibri"/>
        <family val="2"/>
      </rPr>
      <t>approach 2</t>
    </r>
    <r>
      <rPr>
        <sz val="12"/>
        <color indexed="8"/>
        <rFont val="Calibri"/>
        <family val="2"/>
      </rPr>
      <t xml:space="preserve"> is selected, the total number of occupants required to receive the survey = (752 * number of regular building occupants) / (752 + number of regular building occupants)
</t>
    </r>
  </si>
  <si>
    <t>60% - 100%</t>
  </si>
  <si>
    <t>50% - 59%</t>
  </si>
  <si>
    <t>40% - 49%</t>
  </si>
  <si>
    <t>30% - 39%</t>
  </si>
  <si>
    <t>0% - 29%</t>
  </si>
  <si>
    <t>LEED-EBOM 2008 Edition</t>
  </si>
  <si>
    <t>Points</t>
  </si>
  <si>
    <t>LEED-EBOM v2009</t>
  </si>
  <si>
    <t>Self powered mode (walk, bicycle, etc.)</t>
  </si>
  <si>
    <t>describe "other" mode of alternative transportation</t>
  </si>
  <si>
    <t>Green cells: input survey set up information (all cells require input)</t>
  </si>
  <si>
    <t>Yellow cells: input results from transportation survey (as applicable)</t>
  </si>
  <si>
    <r>
      <t xml:space="preserve">Specify whether the survey was given to the entire population of regular building occupants (Reference Guide </t>
    </r>
    <r>
      <rPr>
        <b/>
        <i/>
        <sz val="11"/>
        <color indexed="8"/>
        <rFont val="Calibri"/>
        <family val="2"/>
      </rPr>
      <t>Approach 1</t>
    </r>
    <r>
      <rPr>
        <sz val="11"/>
        <color theme="1"/>
        <rFont val="Calibri"/>
        <family val="2"/>
        <scheme val="minor"/>
      </rPr>
      <t xml:space="preserve">) or whether the survey was given to a randomly selected, statistically representative sample of building occupants (Reference Guide </t>
    </r>
    <r>
      <rPr>
        <b/>
        <i/>
        <sz val="11"/>
        <color indexed="8"/>
        <rFont val="Calibri"/>
        <family val="2"/>
      </rPr>
      <t>Approach 2</t>
    </r>
    <r>
      <rPr>
        <sz val="11"/>
        <color theme="1"/>
        <rFont val="Calibri"/>
        <family val="2"/>
        <scheme val="minor"/>
      </rPr>
      <t>).</t>
    </r>
  </si>
  <si>
    <t>Compile the survey results and enter the total number of commuting trips for each mode of transportation.
Note that the morning and evening commutes are each counted separately, i.e., each person records two trips per day.</t>
  </si>
  <si>
    <t>Total number of maximum theoretical commute trips
= total number of survey respondents * 2 trips per day * 5 days</t>
  </si>
  <si>
    <t>Occupant response rate</t>
  </si>
  <si>
    <t>Total number of actual commute trips
= theoretical trips - absences</t>
  </si>
  <si>
    <t>Total SOV commute trips</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</si>
</sst>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0"/>
      <name val="Arial"/>
      <family val="2"/>
    </font>
    <font>
      <b/>
      <i/>
      <sz val="11"/>
      <color indexed="8"/>
      <name val="Calibri"/>
      <family val="2"/>
    </font>
    <font>
      <b/>
      <sz val="11"/>
      <color indexed="8"/>
      <name val="Calibri"/>
      <family val="2"/>
    </font>
    <font>
      <sz val="10"/>
      <color indexed="8"/>
      <name val="Calibri"/>
      <family val="2"/>
    </font>
    <font>
      <sz val="11"/>
      <name val="Calibri"/>
      <family val="2"/>
    </font>
    <font>
      <b/>
      <sz val="11"/>
      <name val="Calibri"/>
      <family val="2"/>
    </font>
    <font>
      <sz val="12"/>
      <color indexed="8"/>
      <name val="Calibri"/>
      <family val="2"/>
    </font>
    <font>
      <b/>
      <sz val="12"/>
      <color indexed="8"/>
      <name val="Calibri"/>
      <family val="2"/>
    </font>
    <font>
      <b/>
      <sz val="12"/>
      <color indexed="10"/>
      <name val="Calibri"/>
      <family val="2"/>
    </font>
    <font>
      <b/>
      <sz val="12"/>
      <color indexed="53"/>
      <name val="Calibri"/>
      <family val="2"/>
    </font>
    <font>
      <b/>
      <sz val="12"/>
      <color indexed="36"/>
      <name val="Calibri"/>
      <family val="2"/>
    </font>
    <font>
      <b/>
      <sz val="12"/>
      <color indexed="17"/>
      <name val="Calibri"/>
      <family val="2"/>
    </font>
    <font>
      <b/>
      <sz val="12"/>
      <color indexed="40"/>
      <name val="Calibri"/>
      <family val="2"/>
    </font>
    <font>
      <sz val="12"/>
      <name val="Calibri"/>
      <family val="2"/>
    </font>
    <font>
      <b/>
      <sz val="12"/>
      <name val="Calibri"/>
      <family val="2"/>
    </font>
    <font>
      <sz val="11"/>
      <color indexed="8"/>
      <name val="Calibri"/>
      <family val="2"/>
    </font>
    <font>
      <b/>
      <sz val="11"/>
      <color indexed="8"/>
      <name val="Calibri"/>
      <family val="2"/>
    </font>
    <font>
      <sz val="10"/>
      <name val="Calibri"/>
      <family val="2"/>
    </font>
    <font>
      <b/>
      <sz val="14"/>
      <color indexed="8"/>
      <name val="Calibri"/>
      <family val="2"/>
    </font>
    <font>
      <sz val="10"/>
      <color indexed="10"/>
      <name val="Calibri"/>
      <family val="2"/>
    </font>
    <font>
      <b/>
      <sz val="12"/>
      <color indexed="8"/>
      <name val="Calibri"/>
      <family val="2"/>
    </font>
    <font>
      <sz val="12"/>
      <color indexed="8"/>
      <name val="Calibri"/>
      <family val="2"/>
    </font>
    <font>
      <sz val="10"/>
      <color indexed="8"/>
      <name val="Calibri"/>
      <family val="2"/>
    </font>
    <font>
      <sz val="11"/>
      <name val="Calibri"/>
      <family val="2"/>
    </font>
    <font>
      <b/>
      <sz val="12"/>
      <color indexed="10"/>
      <name val="Calibri"/>
      <family val="2"/>
    </font>
    <font>
      <sz val="8"/>
      <name val="Verdana"/>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50"/>
        <bgColor indexed="64"/>
      </patternFill>
    </fill>
    <fill>
      <patternFill patternType="solid">
        <fgColor indexed="44"/>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auto="1"/>
      </left>
      <right/>
      <top style="thin">
        <color auto="1"/>
      </top>
      <bottom style="thin">
        <color auto="1"/>
      </bottom>
      <diagonal/>
    </border>
    <border>
      <left style="thick">
        <color indexed="10"/>
      </left>
      <right style="thick">
        <color indexed="10"/>
      </right>
      <top style="thick">
        <color indexed="10"/>
      </top>
      <bottom style="thick">
        <color indexed="10"/>
      </bottom>
      <diagonal/>
    </border>
    <border>
      <left style="thin">
        <color auto="1"/>
      </left>
      <right style="thin">
        <color auto="1"/>
      </right>
      <top/>
      <bottom style="thin">
        <color auto="1"/>
      </bottom>
      <diagonal/>
    </border>
    <border>
      <left/>
      <right/>
      <top style="thin">
        <color auto="1"/>
      </top>
      <bottom style="thin">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right/>
      <top/>
      <bottom style="thick">
        <color auto="1"/>
      </bottom>
      <diagonal/>
    </border>
  </borders>
  <cellStyleXfs count="2">
    <xf numFmtId="0" fontId="0" fillId="0" borderId="0"/>
    <xf numFmtId="9" fontId="16" fillId="0" borderId="0" applyFont="0" applyFill="0" applyBorder="0" applyAlignment="0" applyProtection="0"/>
  </cellStyleXfs>
  <cellXfs count="102">
    <xf numFmtId="0" fontId="0" fillId="0" borderId="0" xfId="0"/>
    <xf numFmtId="0" fontId="18" fillId="2" borderId="1" xfId="0" applyFont="1" applyFill="1" applyBorder="1" applyAlignment="1">
      <alignment horizontal="left" vertical="top" wrapText="1"/>
    </xf>
    <xf numFmtId="0" fontId="18" fillId="3" borderId="1" xfId="0" applyFont="1" applyFill="1" applyBorder="1" applyAlignment="1">
      <alignment horizontal="left" vertical="top" wrapText="1"/>
    </xf>
    <xf numFmtId="0" fontId="18" fillId="4" borderId="1" xfId="0" applyFont="1" applyFill="1" applyBorder="1" applyAlignment="1">
      <alignment horizontal="left" vertical="top" wrapText="1"/>
    </xf>
    <xf numFmtId="1" fontId="0" fillId="4" borderId="1" xfId="0" applyNumberFormat="1" applyFill="1" applyBorder="1" applyAlignment="1">
      <alignment vertical="top"/>
    </xf>
    <xf numFmtId="0" fontId="0" fillId="0" borderId="1" xfId="0" applyBorder="1" applyAlignment="1">
      <alignment horizontal="right"/>
    </xf>
    <xf numFmtId="0" fontId="0" fillId="0" borderId="1" xfId="0" applyBorder="1" applyAlignment="1">
      <alignment horizontal="right" wrapText="1"/>
    </xf>
    <xf numFmtId="0" fontId="0" fillId="4" borderId="2" xfId="0" applyFill="1" applyBorder="1" applyAlignment="1">
      <alignment horizontal="right" vertical="center" wrapText="1"/>
    </xf>
    <xf numFmtId="0" fontId="19" fillId="0" borderId="3" xfId="0" applyFont="1" applyBorder="1"/>
    <xf numFmtId="0" fontId="0" fillId="0" borderId="4" xfId="0" applyBorder="1"/>
    <xf numFmtId="0" fontId="0" fillId="2" borderId="1" xfId="0" applyFill="1" applyBorder="1" applyAlignment="1" applyProtection="1">
      <alignment horizontal="right" vertical="center"/>
      <protection locked="0"/>
    </xf>
    <xf numFmtId="1" fontId="0" fillId="3" borderId="1" xfId="0" applyNumberFormat="1" applyFill="1" applyBorder="1" applyProtection="1">
      <protection locked="0"/>
    </xf>
    <xf numFmtId="0" fontId="0" fillId="0" borderId="0" xfId="0" applyBorder="1"/>
    <xf numFmtId="0" fontId="0" fillId="5" borderId="0" xfId="0" applyFill="1" applyBorder="1"/>
    <xf numFmtId="0" fontId="18" fillId="5" borderId="0" xfId="0" applyFont="1" applyFill="1" applyBorder="1" applyAlignment="1">
      <alignment vertical="top" wrapText="1"/>
    </xf>
    <xf numFmtId="0" fontId="1" fillId="5" borderId="0" xfId="0" applyFont="1" applyFill="1" applyBorder="1" applyAlignment="1">
      <alignment vertical="top" wrapText="1"/>
    </xf>
    <xf numFmtId="0" fontId="1" fillId="5" borderId="0" xfId="0" applyFont="1" applyFill="1" applyBorder="1" applyAlignment="1">
      <alignment horizontal="left" wrapText="1"/>
    </xf>
    <xf numFmtId="0" fontId="18" fillId="5" borderId="0" xfId="0" applyFont="1" applyFill="1" applyBorder="1" applyAlignment="1">
      <alignment horizontal="left" vertical="top" wrapText="1"/>
    </xf>
    <xf numFmtId="0" fontId="20" fillId="5" borderId="0" xfId="0" applyFont="1" applyFill="1" applyBorder="1" applyAlignment="1">
      <alignment horizontal="left" vertical="top" wrapText="1"/>
    </xf>
    <xf numFmtId="0" fontId="0" fillId="5" borderId="0" xfId="0" applyFill="1"/>
    <xf numFmtId="0" fontId="0" fillId="5" borderId="0" xfId="0" applyFill="1" applyBorder="1" applyAlignment="1">
      <alignment horizontal="right" vertical="center"/>
    </xf>
    <xf numFmtId="0" fontId="0" fillId="2" borderId="2" xfId="0" applyFill="1" applyBorder="1" applyAlignment="1" applyProtection="1">
      <alignment horizontal="right" vertical="center"/>
      <protection locked="0"/>
    </xf>
    <xf numFmtId="0" fontId="0" fillId="0" borderId="1" xfId="0" applyFill="1" applyBorder="1" applyAlignment="1">
      <alignment horizontal="right" wrapText="1"/>
    </xf>
    <xf numFmtId="0" fontId="0" fillId="0" borderId="1" xfId="0" applyFill="1" applyBorder="1" applyAlignment="1">
      <alignment horizontal="right" vertical="top" wrapText="1"/>
    </xf>
    <xf numFmtId="0" fontId="0" fillId="5" borderId="4" xfId="0" applyFill="1" applyBorder="1"/>
    <xf numFmtId="0" fontId="20" fillId="5" borderId="0" xfId="0" applyFont="1" applyFill="1" applyBorder="1" applyAlignment="1">
      <alignment vertical="top" wrapText="1"/>
    </xf>
    <xf numFmtId="0" fontId="0" fillId="5" borderId="0" xfId="0" applyFill="1" applyBorder="1" applyAlignment="1">
      <alignment horizontal="left" vertical="top" wrapText="1"/>
    </xf>
    <xf numFmtId="0" fontId="0" fillId="5" borderId="0" xfId="0" applyFill="1" applyBorder="1" applyAlignment="1">
      <alignment horizontal="right"/>
    </xf>
    <xf numFmtId="0" fontId="19" fillId="5" borderId="3" xfId="0" applyFont="1" applyFill="1" applyBorder="1"/>
    <xf numFmtId="0" fontId="19" fillId="5" borderId="0" xfId="0" applyFont="1" applyFill="1" applyBorder="1" applyAlignment="1">
      <alignment horizontal="left"/>
    </xf>
    <xf numFmtId="0" fontId="19" fillId="5" borderId="5" xfId="0" applyFont="1" applyFill="1" applyBorder="1"/>
    <xf numFmtId="1" fontId="0" fillId="4" borderId="1" xfId="0" applyNumberFormat="1" applyFill="1" applyBorder="1" applyAlignment="1">
      <alignment vertical="center"/>
    </xf>
    <xf numFmtId="0" fontId="0" fillId="4" borderId="1" xfId="0" applyFill="1" applyBorder="1" applyAlignment="1">
      <alignment vertical="center"/>
    </xf>
    <xf numFmtId="0" fontId="0" fillId="0" borderId="1" xfId="0" applyBorder="1" applyAlignment="1">
      <alignment horizontal="right" vertical="center" wrapText="1"/>
    </xf>
    <xf numFmtId="0" fontId="0" fillId="0" borderId="1" xfId="0" applyFill="1" applyBorder="1" applyAlignment="1">
      <alignment horizontal="right" vertical="center"/>
    </xf>
    <xf numFmtId="10" fontId="16" fillId="4" borderId="2" xfId="1" applyNumberFormat="1" applyFont="1" applyFill="1" applyBorder="1" applyAlignment="1">
      <alignment horizontal="right" vertical="center"/>
    </xf>
    <xf numFmtId="0" fontId="0" fillId="5" borderId="0" xfId="0" applyFill="1" applyBorder="1" applyAlignment="1">
      <alignment horizontal="left"/>
    </xf>
    <xf numFmtId="0" fontId="0" fillId="5" borderId="0" xfId="0" applyFill="1" applyAlignment="1">
      <alignment horizontal="left"/>
    </xf>
    <xf numFmtId="0" fontId="0" fillId="5" borderId="1" xfId="0" applyFill="1" applyBorder="1" applyAlignment="1">
      <alignment horizontal="center"/>
    </xf>
    <xf numFmtId="0" fontId="21" fillId="5" borderId="1" xfId="0" applyFont="1" applyFill="1" applyBorder="1" applyAlignment="1">
      <alignment horizontal="center" vertical="top" wrapText="1"/>
    </xf>
    <xf numFmtId="0" fontId="22" fillId="5" borderId="0" xfId="0" applyFont="1" applyFill="1" applyBorder="1" applyAlignment="1">
      <alignment wrapText="1"/>
    </xf>
    <xf numFmtId="2" fontId="22" fillId="5" borderId="1" xfId="0" applyNumberFormat="1" applyFont="1" applyFill="1" applyBorder="1" applyAlignment="1">
      <alignment horizontal="center" vertical="center"/>
    </xf>
    <xf numFmtId="0" fontId="22" fillId="5" borderId="0" xfId="0" applyFont="1" applyFill="1" applyBorder="1"/>
    <xf numFmtId="0" fontId="22" fillId="5" borderId="0" xfId="0" applyFont="1" applyFill="1"/>
    <xf numFmtId="0" fontId="19" fillId="5" borderId="5" xfId="0" applyFont="1" applyFill="1" applyBorder="1" applyAlignment="1">
      <alignment horizontal="left" vertical="top"/>
    </xf>
    <xf numFmtId="0" fontId="19" fillId="5" borderId="6" xfId="0" applyFont="1" applyFill="1" applyBorder="1" applyAlignment="1">
      <alignment horizontal="right" vertical="top" wrapText="1"/>
    </xf>
    <xf numFmtId="10" fontId="19" fillId="4" borderId="7" xfId="0" applyNumberFormat="1" applyFont="1" applyFill="1" applyBorder="1" applyAlignment="1">
      <alignment horizontal="center" vertical="center"/>
    </xf>
    <xf numFmtId="0" fontId="17" fillId="5" borderId="8" xfId="0" applyFont="1" applyFill="1" applyBorder="1" applyAlignment="1">
      <alignment horizontal="center" vertical="center" wrapText="1"/>
    </xf>
    <xf numFmtId="0" fontId="23" fillId="5" borderId="0" xfId="0" applyFont="1" applyFill="1" applyBorder="1" applyAlignment="1">
      <alignment wrapText="1"/>
    </xf>
    <xf numFmtId="0" fontId="17" fillId="5" borderId="8" xfId="0" applyFont="1" applyFill="1" applyBorder="1" applyAlignment="1">
      <alignment horizontal="center"/>
    </xf>
    <xf numFmtId="9" fontId="0" fillId="5" borderId="1" xfId="0" applyNumberFormat="1" applyFill="1" applyBorder="1" applyAlignment="1">
      <alignment horizontal="center"/>
    </xf>
    <xf numFmtId="10" fontId="0" fillId="5" borderId="1" xfId="0" applyNumberFormat="1" applyFill="1" applyBorder="1" applyAlignment="1">
      <alignment horizontal="center"/>
    </xf>
    <xf numFmtId="0" fontId="17" fillId="5" borderId="8" xfId="0" applyFont="1" applyFill="1" applyBorder="1" applyAlignment="1">
      <alignment horizontal="center" wrapText="1"/>
    </xf>
    <xf numFmtId="0" fontId="0" fillId="0" borderId="1" xfId="0" applyBorder="1" applyAlignment="1">
      <alignment horizontal="right" vertical="top" wrapText="1"/>
    </xf>
    <xf numFmtId="0" fontId="19" fillId="5" borderId="3" xfId="0" applyFont="1" applyFill="1" applyBorder="1" applyAlignment="1">
      <alignment horizontal="left"/>
    </xf>
    <xf numFmtId="10" fontId="16" fillId="4" borderId="2" xfId="1" applyNumberFormat="1" applyFont="1" applyFill="1" applyBorder="1" applyAlignment="1">
      <alignment horizontal="right" vertical="top"/>
    </xf>
    <xf numFmtId="2" fontId="16" fillId="4" borderId="2" xfId="1" applyNumberFormat="1" applyFont="1" applyFill="1" applyBorder="1" applyAlignment="1">
      <alignment horizontal="right"/>
    </xf>
    <xf numFmtId="0" fontId="0" fillId="5" borderId="1" xfId="0" applyFill="1" applyBorder="1" applyAlignment="1">
      <alignment horizontal="right" wrapText="1"/>
    </xf>
    <xf numFmtId="0" fontId="0" fillId="0" borderId="1" xfId="0" applyBorder="1" applyAlignment="1">
      <alignment horizontal="right" vertical="center"/>
    </xf>
    <xf numFmtId="1" fontId="0" fillId="5" borderId="9" xfId="0" applyNumberFormat="1" applyFill="1" applyBorder="1" applyProtection="1">
      <protection locked="0"/>
    </xf>
    <xf numFmtId="0" fontId="0" fillId="5" borderId="9" xfId="0" applyFill="1" applyBorder="1" applyAlignment="1">
      <alignment horizontal="right"/>
    </xf>
    <xf numFmtId="0" fontId="0" fillId="5" borderId="9" xfId="0" applyFill="1" applyBorder="1" applyAlignment="1">
      <alignment horizontal="left"/>
    </xf>
    <xf numFmtId="2" fontId="0" fillId="5" borderId="0" xfId="0" applyNumberFormat="1" applyFill="1" applyBorder="1" applyAlignment="1">
      <alignment horizontal="right"/>
    </xf>
    <xf numFmtId="2" fontId="16" fillId="5" borderId="9" xfId="1" applyNumberFormat="1" applyFont="1" applyFill="1" applyBorder="1" applyAlignment="1">
      <alignment horizontal="right"/>
    </xf>
    <xf numFmtId="1" fontId="16" fillId="4" borderId="1" xfId="1" applyNumberFormat="1" applyFont="1" applyFill="1" applyBorder="1" applyAlignment="1">
      <alignment horizontal="right"/>
    </xf>
    <xf numFmtId="1" fontId="0" fillId="4" borderId="1" xfId="0" applyNumberFormat="1" applyFill="1" applyBorder="1" applyAlignment="1">
      <alignment horizontal="right"/>
    </xf>
    <xf numFmtId="1" fontId="0" fillId="4" borderId="1" xfId="0" applyNumberFormat="1" applyFill="1" applyBorder="1" applyAlignment="1">
      <alignment horizontal="right" vertical="center"/>
    </xf>
    <xf numFmtId="0" fontId="23" fillId="5" borderId="5" xfId="0" applyFont="1" applyFill="1" applyBorder="1" applyAlignment="1">
      <alignment horizontal="left" vertical="top" wrapText="1"/>
    </xf>
    <xf numFmtId="0" fontId="23" fillId="5" borderId="5" xfId="0" applyFont="1" applyFill="1" applyBorder="1" applyAlignment="1">
      <alignment horizontal="left" vertical="top"/>
    </xf>
    <xf numFmtId="0" fontId="24" fillId="0" borderId="0" xfId="0" applyFont="1" applyBorder="1" applyAlignment="1">
      <alignment horizontal="left" vertical="top" wrapText="1"/>
    </xf>
    <xf numFmtId="0" fontId="0" fillId="0" borderId="1" xfId="0" applyBorder="1" applyAlignment="1">
      <alignment horizontal="right" vertical="top" wrapText="1"/>
    </xf>
    <xf numFmtId="0" fontId="20" fillId="5" borderId="0" xfId="0" applyFont="1" applyFill="1" applyBorder="1" applyAlignment="1">
      <alignment horizontal="left" vertical="top" wrapText="1"/>
    </xf>
    <xf numFmtId="0" fontId="0" fillId="3" borderId="6"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7" borderId="3" xfId="0" applyFont="1" applyFill="1" applyBorder="1" applyAlignment="1">
      <alignment horizontal="center" vertical="center"/>
    </xf>
    <xf numFmtId="0" fontId="17" fillId="7" borderId="4" xfId="0" applyFont="1" applyFill="1" applyBorder="1" applyAlignment="1">
      <alignment horizontal="center" vertical="center"/>
    </xf>
    <xf numFmtId="0" fontId="17" fillId="5" borderId="10" xfId="0" applyFont="1" applyFill="1" applyBorder="1" applyAlignment="1">
      <alignment horizontal="right" vertical="top" wrapText="1"/>
    </xf>
    <xf numFmtId="10" fontId="25" fillId="5" borderId="10" xfId="0" applyNumberFormat="1" applyFont="1" applyFill="1" applyBorder="1" applyAlignment="1">
      <alignment horizontal="center" vertical="center"/>
    </xf>
    <xf numFmtId="0" fontId="25" fillId="5" borderId="10" xfId="0" applyFont="1" applyFill="1" applyBorder="1" applyAlignment="1">
      <alignment horizontal="center" vertical="center"/>
    </xf>
    <xf numFmtId="0" fontId="22" fillId="5" borderId="6" xfId="0" applyFont="1" applyFill="1" applyBorder="1" applyAlignment="1">
      <alignment horizontal="center"/>
    </xf>
    <xf numFmtId="0" fontId="22" fillId="5" borderId="9" xfId="0" applyFont="1" applyFill="1" applyBorder="1" applyAlignment="1">
      <alignment horizontal="center"/>
    </xf>
    <xf numFmtId="0" fontId="22" fillId="5" borderId="2" xfId="0" applyFont="1" applyFill="1" applyBorder="1" applyAlignment="1">
      <alignment horizontal="center"/>
    </xf>
    <xf numFmtId="0" fontId="19" fillId="0" borderId="3" xfId="0" applyFont="1" applyFill="1" applyBorder="1" applyAlignment="1">
      <alignment horizontal="left"/>
    </xf>
    <xf numFmtId="0" fontId="19" fillId="0" borderId="11" xfId="0" applyFont="1" applyFill="1" applyBorder="1" applyAlignment="1">
      <alignment horizontal="left"/>
    </xf>
    <xf numFmtId="0" fontId="19" fillId="0" borderId="4" xfId="0" applyFont="1" applyFill="1" applyBorder="1" applyAlignment="1">
      <alignment horizontal="left"/>
    </xf>
    <xf numFmtId="0" fontId="22" fillId="5" borderId="0" xfId="0" applyFont="1" applyFill="1" applyBorder="1" applyAlignment="1">
      <alignment horizontal="left" vertical="top" wrapText="1"/>
    </xf>
    <xf numFmtId="0" fontId="22" fillId="5" borderId="0" xfId="0" applyFont="1" applyFill="1" applyAlignment="1">
      <alignment horizontal="left" vertical="top" wrapText="1"/>
    </xf>
    <xf numFmtId="0" fontId="21" fillId="5" borderId="6" xfId="0" applyFont="1" applyFill="1" applyBorder="1" applyAlignment="1">
      <alignment horizontal="center" vertical="top" wrapText="1"/>
    </xf>
    <xf numFmtId="0" fontId="21" fillId="5" borderId="9" xfId="0" applyFont="1" applyFill="1" applyBorder="1" applyAlignment="1">
      <alignment horizontal="center" vertical="top" wrapText="1"/>
    </xf>
    <xf numFmtId="0" fontId="21" fillId="5" borderId="2" xfId="0" applyFont="1" applyFill="1" applyBorder="1" applyAlignment="1">
      <alignment horizontal="center" vertical="top" wrapText="1"/>
    </xf>
    <xf numFmtId="0" fontId="19" fillId="5" borderId="3" xfId="0" applyFont="1" applyFill="1" applyBorder="1" applyAlignment="1">
      <alignment horizontal="left"/>
    </xf>
    <xf numFmtId="0" fontId="19" fillId="5" borderId="11" xfId="0" applyFont="1" applyFill="1" applyBorder="1" applyAlignment="1">
      <alignment horizontal="left"/>
    </xf>
    <xf numFmtId="0" fontId="19" fillId="5" borderId="4" xfId="0" applyFont="1" applyFill="1" applyBorder="1" applyAlignment="1">
      <alignment horizontal="left"/>
    </xf>
    <xf numFmtId="0" fontId="22" fillId="5" borderId="0" xfId="0" applyFont="1" applyFill="1" applyBorder="1" applyAlignment="1">
      <alignment horizontal="left" wrapText="1"/>
    </xf>
    <xf numFmtId="0" fontId="22" fillId="5" borderId="12" xfId="0" applyFont="1" applyFill="1" applyBorder="1" applyAlignment="1">
      <alignment horizontal="left" vertical="top" wrapText="1"/>
    </xf>
    <xf numFmtId="0" fontId="19" fillId="5" borderId="3" xfId="0" applyFont="1" applyFill="1" applyBorder="1" applyAlignment="1">
      <alignment horizontal="left" vertical="top"/>
    </xf>
    <xf numFmtId="0" fontId="19" fillId="5" borderId="11" xfId="0" applyFont="1" applyFill="1" applyBorder="1" applyAlignment="1">
      <alignment horizontal="left" vertical="top"/>
    </xf>
    <xf numFmtId="0" fontId="19" fillId="5" borderId="4" xfId="0" applyFont="1" applyFill="1" applyBorder="1" applyAlignment="1">
      <alignment horizontal="left" vertical="top"/>
    </xf>
    <xf numFmtId="0" fontId="25" fillId="5" borderId="0" xfId="0" applyFont="1" applyFill="1" applyAlignment="1">
      <alignment horizontal="left" vertical="top" wrapText="1"/>
    </xf>
  </cellXfs>
  <cellStyles count="2">
    <cellStyle name="Normal" xfId="0" builtinId="0"/>
    <cellStyle name="Percent" xfId="1" builtinId="5"/>
  </cellStyles>
  <dxfs count="17">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6" tint="0.59996337778862885"/>
        </patternFill>
      </fill>
      <border>
        <left style="thin">
          <color indexed="64"/>
        </left>
        <right style="thin">
          <color indexed="64"/>
        </right>
        <top style="thin">
          <color indexed="64"/>
        </top>
        <bottom style="thin">
          <color indexed="64"/>
        </bottom>
      </border>
    </dxf>
    <dxf>
      <font>
        <b/>
        <i val="0"/>
      </font>
      <fill>
        <patternFill>
          <bgColor theme="4" tint="0.79998168889431442"/>
        </patternFill>
      </fill>
      <border>
        <left style="thin">
          <color indexed="64"/>
        </left>
        <right style="thin">
          <color indexed="64"/>
        </right>
        <top style="thin">
          <color indexed="64"/>
        </top>
        <bottom style="thin">
          <color indexed="64"/>
        </bottom>
      </border>
    </dxf>
    <dxf>
      <font>
        <b/>
        <i val="0"/>
      </font>
      <fill>
        <patternFill>
          <bgColor theme="4" tint="0.79998168889431442"/>
        </patternFill>
      </fill>
      <border>
        <left style="thin">
          <color indexed="64"/>
        </left>
        <right style="thin">
          <color indexed="64"/>
        </right>
        <top style="thin">
          <color indexed="64"/>
        </top>
        <bottom style="thin">
          <color indexed="64"/>
        </bottom>
      </border>
    </dxf>
    <dxf>
      <font>
        <b/>
        <i val="0"/>
        <color theme="1"/>
      </font>
      <fill>
        <patternFill>
          <bgColor theme="4" tint="0.79998168889431442"/>
        </patternFill>
      </fill>
      <border>
        <left style="thin">
          <color indexed="64"/>
        </left>
        <right style="thin">
          <color indexed="64"/>
        </right>
        <top style="thin">
          <color indexed="64"/>
        </top>
        <bottom style="thin">
          <color indexed="64"/>
        </bottom>
      </border>
    </dxf>
    <dxf>
      <font>
        <b/>
        <i val="0"/>
        <color auto="1"/>
      </font>
      <fill>
        <patternFill>
          <bgColor theme="4" tint="0.79998168889431442"/>
        </patternFill>
      </fill>
      <border>
        <left style="thin">
          <color indexed="64"/>
        </left>
        <right style="thin">
          <color indexed="64"/>
        </right>
        <top style="thin">
          <color indexed="64"/>
        </top>
        <bottom style="thin">
          <color indexed="64"/>
        </bottom>
      </border>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139701</xdr:colOff>
      <xdr:row>1</xdr:row>
      <xdr:rowOff>23147</xdr:rowOff>
    </xdr:from>
    <xdr:to>
      <xdr:col>6</xdr:col>
      <xdr:colOff>254001</xdr:colOff>
      <xdr:row>4</xdr:row>
      <xdr:rowOff>319049</xdr:rowOff>
    </xdr:to>
    <xdr:pic>
      <xdr:nvPicPr>
        <xdr:cNvPr id="2" name="Picture 1" descr="LEEDuser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72401" y="213647"/>
          <a:ext cx="2794000" cy="8293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AB62"/>
  <sheetViews>
    <sheetView tabSelected="1" workbookViewId="0">
      <selection activeCell="B4" sqref="B4:C5"/>
    </sheetView>
  </sheetViews>
  <sheetFormatPr baseColWidth="10" defaultColWidth="9.1640625" defaultRowHeight="14" x14ac:dyDescent="0"/>
  <cols>
    <col min="1" max="1" width="5" style="19" customWidth="1"/>
    <col min="2" max="2" width="70" style="19" customWidth="1"/>
    <col min="3" max="3" width="23.6640625" style="19" customWidth="1"/>
    <col min="4" max="4" width="1.5" style="19" customWidth="1"/>
    <col min="5" max="5" width="25.1640625" style="19" customWidth="1"/>
    <col min="6" max="6" width="10" style="19" customWidth="1"/>
    <col min="7" max="27" width="9.1640625" style="19"/>
    <col min="28" max="28" width="0" style="19" hidden="1" customWidth="1"/>
    <col min="29" max="16384" width="9.1640625" style="19"/>
  </cols>
  <sheetData>
    <row r="1" spans="1:28" customFormat="1" ht="15" thickBot="1">
      <c r="A1" s="19"/>
      <c r="B1" s="19"/>
      <c r="C1" s="19"/>
      <c r="D1" s="19"/>
      <c r="E1" s="13"/>
      <c r="F1" s="13"/>
      <c r="G1" s="13"/>
      <c r="H1" s="13"/>
      <c r="I1" s="13"/>
      <c r="J1" s="13"/>
      <c r="K1" s="13"/>
      <c r="L1" s="19"/>
      <c r="M1" s="19"/>
      <c r="N1" s="19"/>
      <c r="O1" s="19"/>
      <c r="P1" s="19"/>
      <c r="Q1" s="19"/>
      <c r="R1" s="19"/>
      <c r="S1" s="19"/>
      <c r="T1" s="19"/>
      <c r="U1" s="19"/>
    </row>
    <row r="2" spans="1:28" ht="20" thickTop="1" thickBot="1">
      <c r="B2" s="8" t="s">
        <v>16</v>
      </c>
      <c r="C2" s="9"/>
      <c r="D2" s="13"/>
      <c r="E2" s="13"/>
      <c r="F2" s="13"/>
      <c r="G2" s="13"/>
      <c r="H2" s="13"/>
      <c r="I2" s="13"/>
      <c r="J2" s="13"/>
      <c r="K2" s="13"/>
      <c r="AB2" s="19" t="s">
        <v>17</v>
      </c>
    </row>
    <row r="3" spans="1:28" ht="7.5" customHeight="1" thickTop="1">
      <c r="A3" s="13"/>
      <c r="B3" s="13"/>
      <c r="C3" s="13"/>
      <c r="D3" s="13"/>
      <c r="E3" s="13"/>
      <c r="F3" s="13"/>
      <c r="G3" s="13"/>
      <c r="H3" s="13"/>
      <c r="I3" s="13"/>
      <c r="J3" s="13"/>
      <c r="K3" s="13"/>
      <c r="AB3" s="19" t="s">
        <v>18</v>
      </c>
    </row>
    <row r="4" spans="1:28" ht="15" customHeight="1">
      <c r="B4" s="69" t="s">
        <v>2</v>
      </c>
      <c r="C4" s="69"/>
      <c r="D4" s="14"/>
      <c r="E4" s="14"/>
      <c r="F4" s="15"/>
      <c r="G4" s="15"/>
      <c r="H4" s="15"/>
      <c r="I4" s="15"/>
      <c r="J4" s="15"/>
      <c r="K4" s="16"/>
      <c r="L4" s="16"/>
      <c r="M4" s="16"/>
    </row>
    <row r="5" spans="1:28" ht="99" customHeight="1">
      <c r="B5" s="69"/>
      <c r="C5" s="69"/>
      <c r="D5" s="14"/>
      <c r="E5" s="14"/>
      <c r="F5" s="15"/>
      <c r="G5" s="15"/>
      <c r="H5" s="15"/>
      <c r="I5" s="15"/>
      <c r="J5" s="15"/>
      <c r="K5" s="16"/>
      <c r="L5" s="16"/>
      <c r="M5" s="16"/>
    </row>
    <row r="6" spans="1:28">
      <c r="B6" s="1" t="s">
        <v>55</v>
      </c>
      <c r="C6" s="17"/>
      <c r="D6" s="17"/>
      <c r="E6" s="17"/>
      <c r="F6" s="15"/>
      <c r="G6" s="15"/>
      <c r="H6" s="15"/>
      <c r="I6" s="15"/>
      <c r="J6" s="15"/>
      <c r="K6" s="16"/>
      <c r="L6" s="16"/>
      <c r="M6" s="16"/>
    </row>
    <row r="7" spans="1:28">
      <c r="B7" s="2" t="s">
        <v>56</v>
      </c>
      <c r="C7" s="17"/>
      <c r="D7" s="17"/>
      <c r="E7" s="17"/>
      <c r="F7" s="15"/>
      <c r="G7" s="15"/>
      <c r="H7" s="15"/>
      <c r="I7" s="15"/>
      <c r="J7" s="15"/>
      <c r="K7" s="16"/>
      <c r="L7" s="16"/>
      <c r="M7" s="16"/>
    </row>
    <row r="8" spans="1:28">
      <c r="B8" s="3" t="s">
        <v>35</v>
      </c>
      <c r="C8" s="17"/>
      <c r="D8" s="17"/>
      <c r="E8" s="17"/>
      <c r="F8" s="15"/>
      <c r="G8" s="15"/>
      <c r="H8" s="15"/>
      <c r="I8" s="15"/>
      <c r="J8" s="15"/>
      <c r="K8" s="16"/>
      <c r="L8" s="16"/>
      <c r="M8" s="16"/>
    </row>
    <row r="9" spans="1:28" ht="15" thickBot="1">
      <c r="A9" s="13"/>
      <c r="B9" s="13"/>
      <c r="C9" s="13"/>
      <c r="D9" s="13"/>
      <c r="E9" s="13"/>
      <c r="F9" s="13"/>
      <c r="G9" s="13"/>
      <c r="H9" s="13"/>
      <c r="I9" s="13"/>
      <c r="J9" s="13"/>
      <c r="K9" s="13"/>
    </row>
    <row r="10" spans="1:28" ht="20" thickTop="1" thickBot="1">
      <c r="B10" s="28" t="s">
        <v>19</v>
      </c>
      <c r="C10" s="24"/>
      <c r="D10" s="13"/>
      <c r="E10" s="13"/>
      <c r="F10" s="13"/>
      <c r="G10" s="13"/>
      <c r="H10" s="13"/>
      <c r="I10" s="13"/>
      <c r="J10" s="13"/>
      <c r="K10" s="13"/>
    </row>
    <row r="11" spans="1:28" ht="19" thickTop="1">
      <c r="B11" s="30"/>
      <c r="C11" s="13"/>
      <c r="D11" s="13"/>
      <c r="E11" s="13"/>
      <c r="F11" s="13"/>
      <c r="G11" s="13"/>
      <c r="H11" s="13"/>
      <c r="I11" s="13"/>
      <c r="J11" s="13"/>
      <c r="K11" s="13"/>
    </row>
    <row r="12" spans="1:28">
      <c r="B12" s="6" t="s">
        <v>41</v>
      </c>
      <c r="C12" s="10">
        <v>620</v>
      </c>
      <c r="D12" s="20"/>
      <c r="E12" s="13"/>
      <c r="F12" s="13"/>
      <c r="G12" s="13"/>
      <c r="H12" s="13"/>
      <c r="I12" s="13"/>
      <c r="J12" s="13"/>
      <c r="K12" s="13"/>
    </row>
    <row r="13" spans="1:28" ht="18.75" customHeight="1">
      <c r="B13" s="70" t="s">
        <v>57</v>
      </c>
      <c r="C13" s="21" t="s">
        <v>18</v>
      </c>
      <c r="D13" s="20"/>
      <c r="E13" s="13"/>
      <c r="F13" s="13"/>
      <c r="G13" s="13"/>
      <c r="H13" s="13"/>
      <c r="I13" s="13"/>
      <c r="J13" s="13"/>
      <c r="K13" s="13"/>
    </row>
    <row r="14" spans="1:28" ht="56.25" customHeight="1">
      <c r="B14" s="70"/>
      <c r="C14" s="7" t="str">
        <f>IF(C13="Approach 1", ""&amp;C12&amp;" occupants are required to receive the survey", IF(C13="Approach 2",""&amp;CEILING((C12*752)/(C12+752), 1)&amp;" occupants are required to receive the survey", ""))</f>
        <v>340 occupants are required to receive the survey</v>
      </c>
      <c r="D14" s="20"/>
      <c r="E14" s="13"/>
      <c r="F14" s="13"/>
      <c r="G14" s="13"/>
      <c r="H14" s="13"/>
      <c r="I14" s="13"/>
      <c r="J14" s="13"/>
      <c r="K14" s="13"/>
    </row>
    <row r="15" spans="1:28">
      <c r="B15" s="33" t="s">
        <v>42</v>
      </c>
      <c r="C15" s="21">
        <v>341</v>
      </c>
      <c r="D15" s="20"/>
      <c r="E15" s="71" t="str">
        <f>IF(OR(AND(C13="Approach 1", C15&lt;&gt;C12), AND(C13="Approach 2", C15&lt;CEILING((C12*752)/(C12+752), 1))), "Warning: The number of occupants who received the survey is less than the required number.", "")</f>
        <v/>
      </c>
      <c r="F15" s="71"/>
      <c r="G15" s="71"/>
      <c r="H15" s="71"/>
      <c r="I15" s="71"/>
      <c r="J15" s="71"/>
      <c r="K15" s="13"/>
    </row>
    <row r="16" spans="1:28" ht="39.75" customHeight="1">
      <c r="B16" s="33" t="s">
        <v>43</v>
      </c>
      <c r="C16" s="21">
        <v>302</v>
      </c>
      <c r="D16" s="20"/>
      <c r="E16" s="71" t="str">
        <f>IF(C16&gt;C15, "Warning: The number of respondents is greater than the number of occupants who received the survey.", "")</f>
        <v/>
      </c>
      <c r="F16" s="71"/>
      <c r="G16" s="71"/>
      <c r="H16" s="71"/>
      <c r="I16" s="71"/>
      <c r="J16" s="71"/>
      <c r="K16" s="13"/>
    </row>
    <row r="17" spans="1:11" ht="15" thickBot="1">
      <c r="A17" s="13"/>
      <c r="B17" s="26"/>
      <c r="C17" s="18"/>
      <c r="D17" s="13"/>
      <c r="E17" s="18"/>
      <c r="F17" s="18"/>
      <c r="G17" s="13"/>
      <c r="H17" s="13"/>
      <c r="I17" s="13"/>
      <c r="J17" s="13"/>
      <c r="K17" s="13"/>
    </row>
    <row r="18" spans="1:11" ht="20" thickTop="1" thickBot="1">
      <c r="B18" s="28" t="s">
        <v>33</v>
      </c>
      <c r="C18" s="24"/>
      <c r="D18" s="13"/>
      <c r="E18" s="13"/>
      <c r="F18" s="13"/>
      <c r="G18" s="13"/>
      <c r="H18" s="13"/>
      <c r="I18" s="13"/>
      <c r="J18" s="13"/>
      <c r="K18" s="13"/>
    </row>
    <row r="19" spans="1:11" ht="50.25" customHeight="1" thickTop="1">
      <c r="B19" s="67" t="s">
        <v>58</v>
      </c>
      <c r="C19" s="68"/>
      <c r="D19" s="13"/>
      <c r="E19" s="13"/>
      <c r="F19" s="13"/>
      <c r="G19" s="13"/>
      <c r="H19" s="13"/>
      <c r="I19" s="13"/>
      <c r="J19" s="13"/>
      <c r="K19" s="13"/>
    </row>
    <row r="20" spans="1:11">
      <c r="A20" s="13"/>
      <c r="B20" s="13"/>
      <c r="C20" s="13"/>
      <c r="D20" s="13"/>
      <c r="E20" s="13"/>
      <c r="F20" s="13"/>
      <c r="G20" s="13"/>
      <c r="H20" s="13"/>
      <c r="I20" s="13"/>
      <c r="J20" s="13"/>
      <c r="K20" s="13"/>
    </row>
    <row r="21" spans="1:11">
      <c r="B21" s="5" t="s">
        <v>20</v>
      </c>
      <c r="C21" s="11">
        <v>1188</v>
      </c>
      <c r="D21" s="13"/>
      <c r="E21" s="13"/>
      <c r="F21" s="13"/>
      <c r="G21" s="13"/>
      <c r="H21" s="13"/>
      <c r="I21" s="13"/>
      <c r="J21" s="13"/>
      <c r="K21" s="13"/>
    </row>
    <row r="22" spans="1:11">
      <c r="B22" s="60"/>
      <c r="C22" s="59"/>
      <c r="D22" s="13"/>
      <c r="E22" s="13"/>
      <c r="F22" s="13"/>
      <c r="G22" s="13"/>
      <c r="H22" s="13"/>
      <c r="I22" s="13"/>
      <c r="J22" s="13"/>
      <c r="K22" s="13"/>
    </row>
    <row r="23" spans="1:11">
      <c r="B23" s="5" t="s">
        <v>21</v>
      </c>
      <c r="C23" s="11">
        <v>420</v>
      </c>
      <c r="D23" s="13"/>
      <c r="E23" s="13"/>
      <c r="F23" s="13"/>
      <c r="G23" s="13"/>
      <c r="H23" s="13"/>
      <c r="I23" s="13"/>
      <c r="J23" s="13"/>
      <c r="K23" s="13"/>
    </row>
    <row r="24" spans="1:11">
      <c r="B24" s="5" t="s">
        <v>36</v>
      </c>
      <c r="C24" s="11">
        <v>12</v>
      </c>
      <c r="D24" s="13"/>
      <c r="E24" s="13"/>
      <c r="F24" s="13"/>
      <c r="G24" s="13"/>
      <c r="H24" s="13"/>
      <c r="I24" s="13"/>
      <c r="J24" s="13"/>
      <c r="K24" s="13"/>
    </row>
    <row r="25" spans="1:11">
      <c r="B25" s="5" t="s">
        <v>37</v>
      </c>
      <c r="C25" s="11">
        <v>4</v>
      </c>
      <c r="D25" s="13"/>
      <c r="E25" s="13"/>
      <c r="F25" s="13"/>
      <c r="G25" s="13"/>
      <c r="H25" s="13"/>
      <c r="I25" s="13"/>
      <c r="J25" s="13"/>
      <c r="K25" s="13"/>
    </row>
    <row r="26" spans="1:11">
      <c r="B26" s="5" t="s">
        <v>53</v>
      </c>
      <c r="C26" s="11">
        <v>170</v>
      </c>
      <c r="D26" s="13"/>
      <c r="E26" s="13"/>
      <c r="F26" s="13"/>
      <c r="G26" s="13"/>
      <c r="H26" s="13"/>
      <c r="I26" s="13"/>
      <c r="J26" s="13"/>
      <c r="K26" s="13"/>
    </row>
    <row r="27" spans="1:11">
      <c r="B27" s="5" t="s">
        <v>40</v>
      </c>
      <c r="C27" s="11">
        <v>1102</v>
      </c>
      <c r="D27" s="13"/>
      <c r="E27" s="13"/>
      <c r="F27" s="13"/>
      <c r="G27" s="13"/>
      <c r="H27" s="13"/>
      <c r="I27" s="13"/>
      <c r="J27" s="13"/>
      <c r="K27" s="13"/>
    </row>
    <row r="28" spans="1:11" ht="28">
      <c r="B28" s="58" t="s">
        <v>30</v>
      </c>
      <c r="C28" s="11">
        <v>0</v>
      </c>
      <c r="D28" s="13"/>
      <c r="E28" s="57" t="s">
        <v>54</v>
      </c>
      <c r="F28" s="72"/>
      <c r="G28" s="73"/>
      <c r="H28" s="73"/>
      <c r="I28" s="74"/>
      <c r="J28" s="13"/>
      <c r="K28" s="13"/>
    </row>
    <row r="29" spans="1:11" ht="23.25" customHeight="1">
      <c r="B29" s="61" t="s">
        <v>8</v>
      </c>
      <c r="C29" s="59"/>
      <c r="D29" s="13"/>
      <c r="E29" s="13"/>
      <c r="F29" s="13"/>
      <c r="G29" s="13"/>
      <c r="H29" s="13"/>
      <c r="I29" s="13"/>
      <c r="J29" s="13"/>
      <c r="K29" s="13"/>
    </row>
    <row r="30" spans="1:11">
      <c r="B30" s="5" t="s">
        <v>22</v>
      </c>
      <c r="C30" s="11">
        <v>60</v>
      </c>
      <c r="D30" s="13"/>
      <c r="E30" s="13"/>
      <c r="F30" s="13"/>
      <c r="G30" s="13"/>
      <c r="H30" s="13"/>
      <c r="I30" s="13"/>
      <c r="J30" s="13"/>
      <c r="K30" s="13"/>
    </row>
    <row r="31" spans="1:11">
      <c r="B31" s="5" t="s">
        <v>23</v>
      </c>
      <c r="C31" s="11">
        <v>42</v>
      </c>
      <c r="D31" s="13"/>
      <c r="E31" s="13"/>
      <c r="F31" s="13"/>
      <c r="G31" s="13"/>
      <c r="H31" s="13"/>
      <c r="I31" s="13"/>
      <c r="J31" s="13"/>
      <c r="K31" s="13"/>
    </row>
    <row r="32" spans="1:11">
      <c r="B32" s="5" t="s">
        <v>24</v>
      </c>
      <c r="C32" s="11"/>
      <c r="D32" s="13"/>
      <c r="E32" s="13"/>
      <c r="F32" s="13"/>
      <c r="G32" s="13"/>
      <c r="H32" s="13"/>
      <c r="I32" s="13"/>
      <c r="J32" s="13"/>
      <c r="K32" s="13"/>
    </row>
    <row r="33" spans="1:11">
      <c r="B33" s="5" t="s">
        <v>25</v>
      </c>
      <c r="C33" s="11"/>
      <c r="D33" s="13"/>
      <c r="E33" s="13"/>
      <c r="F33" s="13"/>
      <c r="G33" s="13"/>
      <c r="H33" s="13"/>
      <c r="I33" s="13"/>
      <c r="J33" s="13"/>
      <c r="K33" s="13"/>
    </row>
    <row r="34" spans="1:11">
      <c r="B34" s="5" t="s">
        <v>26</v>
      </c>
      <c r="C34" s="11"/>
      <c r="D34" s="13"/>
      <c r="E34" s="13"/>
      <c r="F34" s="13"/>
      <c r="G34" s="13"/>
      <c r="H34" s="13"/>
      <c r="I34" s="13"/>
      <c r="J34" s="13"/>
      <c r="K34" s="13"/>
    </row>
    <row r="35" spans="1:11">
      <c r="B35" s="5" t="s">
        <v>27</v>
      </c>
      <c r="C35" s="11"/>
      <c r="D35" s="13"/>
      <c r="E35" s="13"/>
      <c r="F35" s="13"/>
      <c r="G35" s="13"/>
      <c r="H35" s="13"/>
      <c r="I35" s="13"/>
      <c r="J35" s="13"/>
      <c r="K35" s="13"/>
    </row>
    <row r="36" spans="1:11">
      <c r="B36" s="5" t="s">
        <v>28</v>
      </c>
      <c r="C36" s="11"/>
      <c r="D36" s="13"/>
      <c r="E36" s="13"/>
      <c r="F36" s="13"/>
      <c r="G36" s="13"/>
      <c r="H36" s="13"/>
      <c r="I36" s="13"/>
      <c r="J36" s="13"/>
      <c r="K36" s="13"/>
    </row>
    <row r="37" spans="1:11">
      <c r="B37" s="5" t="s">
        <v>29</v>
      </c>
      <c r="C37" s="11"/>
      <c r="D37" s="13"/>
      <c r="E37" s="13"/>
      <c r="F37" s="13"/>
      <c r="G37" s="13"/>
      <c r="H37" s="13"/>
      <c r="I37" s="13"/>
      <c r="J37" s="13"/>
      <c r="K37" s="13"/>
    </row>
    <row r="38" spans="1:11">
      <c r="B38" s="5" t="s">
        <v>38</v>
      </c>
      <c r="C38" s="11"/>
      <c r="D38" s="13"/>
      <c r="E38" s="13"/>
      <c r="F38" s="13"/>
      <c r="G38" s="13"/>
      <c r="H38" s="13"/>
      <c r="I38" s="13"/>
      <c r="J38" s="13"/>
      <c r="K38" s="13"/>
    </row>
    <row r="40" spans="1:11">
      <c r="B40" s="5" t="s">
        <v>39</v>
      </c>
      <c r="C40" s="11">
        <v>22</v>
      </c>
      <c r="D40" s="13"/>
      <c r="E40" s="13"/>
      <c r="F40" s="13"/>
      <c r="G40" s="13"/>
      <c r="H40" s="13"/>
      <c r="I40" s="13"/>
      <c r="J40" s="13"/>
      <c r="K40" s="13"/>
    </row>
    <row r="41" spans="1:11">
      <c r="A41" s="13"/>
      <c r="B41" s="13"/>
      <c r="C41" s="13"/>
      <c r="D41" s="13"/>
      <c r="E41" s="13"/>
      <c r="F41" s="13"/>
      <c r="G41" s="13"/>
      <c r="H41" s="13"/>
      <c r="I41" s="13"/>
      <c r="J41" s="13"/>
      <c r="K41" s="13"/>
    </row>
    <row r="42" spans="1:11" ht="28">
      <c r="B42" s="22" t="s">
        <v>59</v>
      </c>
      <c r="C42" s="32">
        <f>C16*5*2</f>
        <v>3020</v>
      </c>
      <c r="D42" s="13"/>
      <c r="E42" s="13"/>
      <c r="F42" s="13"/>
      <c r="G42" s="13"/>
      <c r="H42" s="13"/>
      <c r="I42" s="13"/>
      <c r="J42" s="13"/>
      <c r="K42" s="13"/>
    </row>
    <row r="43" spans="1:11" ht="40.5" customHeight="1">
      <c r="B43" s="34" t="s">
        <v>32</v>
      </c>
      <c r="C43" s="31">
        <f>SUM(C21, C23:C28, C30:C38, C40)</f>
        <v>3020</v>
      </c>
      <c r="D43" s="13"/>
      <c r="E43" s="71" t="str">
        <f>IF(C43&lt;C16*5*2,"Warning: The total number of data entries is less than the total number of theoretical trips ("&amp;C16*5*2&amp;").  The remaining trips will be considered Single Occupancy Vehicle trips.",IF(C43&gt;C16*5*2,"Warning: The total number of entered trips is greater than the total number of theoretical trips ("&amp;C16*5*2&amp;").",IF(C43=C16*5*2,"")))</f>
        <v/>
      </c>
      <c r="F43" s="71"/>
      <c r="G43" s="71"/>
      <c r="H43" s="71"/>
      <c r="I43" s="71"/>
      <c r="J43" s="71"/>
      <c r="K43" s="13"/>
    </row>
    <row r="44" spans="1:11" ht="28">
      <c r="B44" s="23" t="s">
        <v>61</v>
      </c>
      <c r="C44" s="31">
        <f>C16*5*2-C40</f>
        <v>2998</v>
      </c>
      <c r="D44" s="13"/>
      <c r="E44" s="71"/>
      <c r="F44" s="71"/>
      <c r="G44" s="71"/>
      <c r="H44" s="71"/>
      <c r="I44" s="71"/>
      <c r="J44" s="71"/>
      <c r="K44" s="13"/>
    </row>
    <row r="45" spans="1:11">
      <c r="A45" s="13"/>
      <c r="B45" s="13"/>
      <c r="C45" s="12"/>
      <c r="D45" s="13"/>
      <c r="E45" s="13"/>
      <c r="F45" s="13"/>
      <c r="G45" s="13"/>
      <c r="H45" s="13"/>
      <c r="I45" s="13"/>
      <c r="J45" s="13"/>
      <c r="K45" s="13"/>
    </row>
    <row r="46" spans="1:11">
      <c r="A46" s="13"/>
      <c r="B46" s="27" t="s">
        <v>62</v>
      </c>
      <c r="C46" s="4">
        <f>IF(C13="Approach 1",SUM(C21,((1/2)*C30),((1/3)*C31),((1/4)*C32),((1/5)*C33),((1/6)*C34),((1/7)*C35),((1/8)*C36),((1/9)*C37),((1/10)*C38), IF(C43&lt;C16*5*2,(C16*5*2-C43))),
IF(C13="Approach 2", SUM(C21,((1/2)*C30),((1/3)*C31),((1/4)*C32),((1/5)*C33),((1/6)*C34),((1/7)*C35),((1/8)*C36),((1/9)*C37),((1/10)*C38), IF(C43&lt;(C15*5*2),(C15*5*2-C43))), 0))</f>
        <v>1622</v>
      </c>
      <c r="D46" s="13"/>
      <c r="E46" s="13"/>
      <c r="F46" s="13"/>
      <c r="G46" s="13"/>
      <c r="H46" s="13"/>
      <c r="I46" s="13"/>
      <c r="J46" s="13"/>
      <c r="K46" s="13"/>
    </row>
    <row r="47" spans="1:11">
      <c r="A47" s="13"/>
      <c r="B47" s="27" t="s">
        <v>7</v>
      </c>
      <c r="C47" s="4">
        <f>IF(AND(C13="Approach 1",C46&gt;=C44), 0, IF(AND(C13="Approach 1", C46&lt;C44), C44-C46, IF(AND(C13="Approach 2",C46&gt;=C15*5*2),  0, IF(AND(C13="Approach 2", C46&lt;C15*5*2), (C15*5*2)-C46-C40, 0))))</f>
        <v>1766</v>
      </c>
      <c r="D47" s="13"/>
      <c r="E47" s="13"/>
      <c r="F47" s="13"/>
      <c r="G47" s="13"/>
      <c r="H47" s="13"/>
      <c r="I47" s="13"/>
      <c r="J47" s="13"/>
      <c r="K47" s="13"/>
    </row>
    <row r="48" spans="1:11" ht="15" thickBot="1">
      <c r="A48" s="13"/>
      <c r="B48" s="27"/>
      <c r="C48" s="12"/>
      <c r="D48" s="13"/>
      <c r="E48" s="13"/>
      <c r="F48" s="13"/>
      <c r="G48" s="13"/>
      <c r="H48" s="13"/>
      <c r="I48" s="13"/>
      <c r="J48" s="13"/>
      <c r="K48" s="13"/>
    </row>
    <row r="49" spans="1:11" ht="20" thickTop="1" thickBot="1">
      <c r="B49" s="54" t="s">
        <v>34</v>
      </c>
      <c r="C49" s="24"/>
      <c r="D49" s="13"/>
      <c r="E49" s="13"/>
      <c r="F49" s="13"/>
      <c r="G49" s="13"/>
      <c r="H49" s="13"/>
      <c r="I49" s="13"/>
      <c r="J49" s="13"/>
      <c r="K49" s="13"/>
    </row>
    <row r="50" spans="1:11" ht="15" customHeight="1" thickTop="1">
      <c r="A50" s="13"/>
      <c r="B50" s="29"/>
      <c r="C50" s="13"/>
      <c r="D50" s="13"/>
      <c r="E50" s="13"/>
      <c r="F50" s="13"/>
      <c r="G50" s="13"/>
      <c r="H50" s="13"/>
      <c r="I50" s="13"/>
      <c r="J50" s="13"/>
      <c r="K50" s="13"/>
    </row>
    <row r="51" spans="1:11">
      <c r="B51" s="53" t="s">
        <v>60</v>
      </c>
      <c r="C51" s="55">
        <f>C16/C12</f>
        <v>0.48709677419354841</v>
      </c>
      <c r="D51" s="13"/>
      <c r="E51" s="13"/>
      <c r="F51" s="13"/>
      <c r="G51" s="13"/>
      <c r="H51" s="13"/>
      <c r="I51" s="13"/>
      <c r="J51" s="13"/>
      <c r="K51" s="13"/>
    </row>
    <row r="52" spans="1:11">
      <c r="B52" s="53" t="s">
        <v>9</v>
      </c>
      <c r="C52" s="35">
        <f>C47/C44</f>
        <v>0.58905937291527688</v>
      </c>
      <c r="D52" s="13"/>
      <c r="E52" s="13"/>
      <c r="F52" s="13"/>
      <c r="G52" s="13"/>
      <c r="H52" s="13"/>
      <c r="I52" s="13"/>
      <c r="J52" s="13"/>
      <c r="K52" s="13"/>
    </row>
    <row r="53" spans="1:11">
      <c r="B53" s="5" t="s">
        <v>13</v>
      </c>
      <c r="C53" s="56">
        <f>IF(AND(C13="Approach 1",C51&gt;=0, C51&lt;0.3), 0, IF(AND(C13="Approach 1",C51&gt;=0.3, C51&lt;0.4), 0.4, IF(AND(C13="Approach 1",C51&gt;=0.4, C51&lt;0.5), 0.6, IF(AND(C13="Approach 1",C51&gt;=0.5, C51&lt;0.6), 0.8, 1))))</f>
        <v>1</v>
      </c>
      <c r="D53" s="13"/>
      <c r="E53" s="13"/>
      <c r="F53" s="13"/>
      <c r="G53" s="13"/>
      <c r="H53" s="13"/>
      <c r="I53" s="13"/>
      <c r="J53" s="13"/>
      <c r="K53" s="13"/>
    </row>
    <row r="54" spans="1:11">
      <c r="B54" s="60"/>
      <c r="C54" s="63"/>
      <c r="D54" s="13"/>
      <c r="E54" s="13"/>
      <c r="F54" s="13"/>
      <c r="G54" s="13"/>
      <c r="H54" s="13"/>
      <c r="I54" s="13"/>
      <c r="J54" s="13"/>
      <c r="K54" s="13"/>
    </row>
    <row r="55" spans="1:11">
      <c r="B55" s="5" t="s">
        <v>10</v>
      </c>
      <c r="C55" s="64">
        <f>C47</f>
        <v>1766</v>
      </c>
      <c r="D55" s="13"/>
      <c r="E55" s="13"/>
      <c r="F55" s="13"/>
      <c r="G55" s="13"/>
      <c r="H55" s="13"/>
      <c r="I55" s="13"/>
      <c r="J55" s="13"/>
      <c r="K55" s="13"/>
    </row>
    <row r="56" spans="1:11" ht="28">
      <c r="B56" s="6" t="s">
        <v>11</v>
      </c>
      <c r="C56" s="66">
        <f>((C52*(((C12-C16)*C53)+C16))*5*2)-C55</f>
        <v>1886.1681120747166</v>
      </c>
      <c r="D56" s="13"/>
      <c r="E56" s="13"/>
      <c r="F56" s="13"/>
      <c r="G56" s="13"/>
      <c r="H56" s="13"/>
      <c r="I56" s="13"/>
      <c r="J56" s="13"/>
      <c r="K56" s="13"/>
    </row>
    <row r="57" spans="1:11">
      <c r="B57" s="5" t="s">
        <v>12</v>
      </c>
      <c r="C57" s="65">
        <f>SUM(C55:C56)</f>
        <v>3652.1681120747166</v>
      </c>
      <c r="D57" s="13"/>
      <c r="E57" s="13"/>
      <c r="F57" s="13"/>
      <c r="G57" s="13"/>
      <c r="H57" s="13"/>
      <c r="I57" s="13"/>
      <c r="J57" s="13"/>
      <c r="K57" s="13"/>
    </row>
    <row r="58" spans="1:11" ht="15" thickBot="1">
      <c r="B58" s="60"/>
      <c r="C58" s="62"/>
      <c r="D58" s="13"/>
      <c r="E58" s="13"/>
      <c r="F58" s="13"/>
      <c r="G58" s="13"/>
      <c r="H58" s="13"/>
      <c r="I58" s="13"/>
      <c r="J58" s="13"/>
      <c r="K58" s="13"/>
    </row>
    <row r="59" spans="1:11" ht="34" thickTop="1" thickBot="1">
      <c r="B59" s="45" t="s">
        <v>14</v>
      </c>
      <c r="C59" s="46">
        <f>IF(C13="Approach 1", C57/(C12*5*2), IF(OR(C15&lt; CEILING((C12*752)/(C12+752),1),C15= CEILING((C12*752)/(C12+752),1)), C47/((CEILING((C12*752)/(C12+752), 1)*5*2)-C40), C47/(C15*5*2-C40)))</f>
        <v>0.52125147579693032</v>
      </c>
      <c r="D59" s="13"/>
      <c r="E59" s="71" t="str">
        <f>IF(OR(E43&lt;&gt;"", E15&lt;&gt;""), CONCATENATE("Note that the calculated RCCT may not be valid because the above data entries contain errors. Please refer to warnings above for further info.", "If there are remaining warning messages, the LEED reviewer will ask for clarification of these warning messages during the LEED review process."),IF(AND(C13="Approach 2", C16&lt;C15),"Note: the number of respondents is less than the number of people who received the survey and Approach 2 is being utilized. Therefore, all non-respondent trips are considered to be SOV trips.", ""))</f>
        <v>Note: the number of respondents is less than the number of people who received the survey and Approach 2 is being utilized. Therefore, all non-respondent trips are considered to be SOV trips.</v>
      </c>
      <c r="F59" s="71"/>
      <c r="G59" s="71"/>
      <c r="H59" s="71"/>
      <c r="I59" s="71"/>
      <c r="J59" s="71"/>
      <c r="K59" s="13"/>
    </row>
    <row r="60" spans="1:11" ht="25.5" customHeight="1" thickTop="1">
      <c r="A60" s="13"/>
      <c r="B60" s="13"/>
      <c r="C60" s="13"/>
      <c r="D60" s="13"/>
      <c r="E60" s="71"/>
      <c r="F60" s="71"/>
      <c r="G60" s="71"/>
      <c r="H60" s="71"/>
      <c r="I60" s="71"/>
      <c r="J60" s="71"/>
      <c r="K60" s="13"/>
    </row>
    <row r="61" spans="1:11">
      <c r="A61" s="13"/>
      <c r="B61" s="13"/>
      <c r="C61" s="13"/>
      <c r="D61" s="13"/>
      <c r="E61" s="25"/>
      <c r="F61" s="25"/>
      <c r="G61" s="25"/>
      <c r="H61" s="25"/>
      <c r="I61" s="25"/>
      <c r="J61" s="13"/>
      <c r="K61" s="13"/>
    </row>
    <row r="62" spans="1:11">
      <c r="B62" s="13"/>
      <c r="C62" s="13"/>
      <c r="D62" s="13"/>
      <c r="E62" s="13"/>
      <c r="F62" s="13"/>
      <c r="G62" s="13"/>
      <c r="H62" s="13"/>
      <c r="I62" s="13"/>
      <c r="J62" s="13"/>
    </row>
  </sheetData>
  <sheetProtection password="C58F" sheet="1"/>
  <mergeCells count="8">
    <mergeCell ref="B19:C19"/>
    <mergeCell ref="B4:C5"/>
    <mergeCell ref="B13:B14"/>
    <mergeCell ref="E43:J44"/>
    <mergeCell ref="E59:J60"/>
    <mergeCell ref="E15:J15"/>
    <mergeCell ref="F28:I28"/>
    <mergeCell ref="E16:J16"/>
  </mergeCells>
  <phoneticPr fontId="26" type="noConversion"/>
  <dataValidations count="7">
    <dataValidation type="whole" operator="lessThanOrEqual" allowBlank="1" showErrorMessage="1" error="The number of FTE occupants who received the survey is greater than the total number of FTE occupants in the building" sqref="D15">
      <formula1>D12</formula1>
    </dataValidation>
    <dataValidation type="whole" operator="lessThanOrEqual" allowBlank="1" showErrorMessage="1" error="The total number of occupants who responded to the survey must be less than the total number of occupants who received the survey." sqref="D16">
      <formula1>D15</formula1>
    </dataValidation>
    <dataValidation type="whole" allowBlank="1" showErrorMessage="1" error="The number of FTE occupants who received the survey is greater than the total number of FTE occupants in the building." sqref="C15">
      <formula1>0</formula1>
      <formula2>C12</formula2>
    </dataValidation>
    <dataValidation type="whole" allowBlank="1" showErrorMessage="1" error="The total number of occupants who responded to the survey must be less than the total number of occupants who received the survey." sqref="C16">
      <formula1>0</formula1>
      <formula2>C15</formula2>
    </dataValidation>
    <dataValidation type="whole" allowBlank="1" showErrorMessage="1" error="Value must be a positive integer and must be less than or equal to the total number of theoretical trips." sqref="C21:C38 C40">
      <formula1>0</formula1>
      <formula2>$C$42</formula2>
    </dataValidation>
    <dataValidation type="list" allowBlank="1" showInputMessage="1" showErrorMessage="1" sqref="C13">
      <formula1>$AB$2:$AB$3</formula1>
    </dataValidation>
    <dataValidation type="whole" operator="greaterThan" allowBlank="1" showErrorMessage="1" error="Please enter a whole number" sqref="D12:D14 C12">
      <formula1>0</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B1:F19"/>
  <sheetViews>
    <sheetView workbookViewId="0">
      <selection activeCell="I16" sqref="I16"/>
    </sheetView>
  </sheetViews>
  <sheetFormatPr baseColWidth="10" defaultColWidth="9.1640625" defaultRowHeight="14" x14ac:dyDescent="0"/>
  <cols>
    <col min="1" max="1" width="3.5" style="19" customWidth="1"/>
    <col min="2" max="2" width="15.1640625" style="19" customWidth="1"/>
    <col min="3" max="3" width="12" style="19" customWidth="1"/>
    <col min="4" max="4" width="3.6640625" style="19" customWidth="1"/>
    <col min="5" max="5" width="15" style="19" customWidth="1"/>
    <col min="6" max="6" width="12" style="19" customWidth="1"/>
    <col min="7" max="16384" width="9.1640625" style="19"/>
  </cols>
  <sheetData>
    <row r="1" spans="2:6" ht="15" thickBot="1"/>
    <row r="2" spans="2:6" ht="33" customHeight="1" thickTop="1" thickBot="1">
      <c r="B2" s="79" t="s">
        <v>15</v>
      </c>
      <c r="C2" s="79"/>
      <c r="D2" s="80">
        <f>'RECORD DATA &amp; CALCULATE'!C59</f>
        <v>0.52125147579693032</v>
      </c>
      <c r="E2" s="81"/>
    </row>
    <row r="3" spans="2:6" ht="15" thickTop="1"/>
    <row r="4" spans="2:6" ht="15" thickBot="1"/>
    <row r="5" spans="2:6" ht="32.25" customHeight="1" thickTop="1" thickBot="1">
      <c r="B5" s="77" t="s">
        <v>50</v>
      </c>
      <c r="C5" s="78"/>
      <c r="E5" s="75" t="s">
        <v>52</v>
      </c>
      <c r="F5" s="76"/>
    </row>
    <row r="6" spans="2:6" ht="15" thickTop="1">
      <c r="B6" s="47" t="s">
        <v>31</v>
      </c>
      <c r="C6" s="47" t="s">
        <v>51</v>
      </c>
      <c r="D6" s="48"/>
      <c r="E6" s="49" t="s">
        <v>31</v>
      </c>
      <c r="F6" s="52" t="s">
        <v>51</v>
      </c>
    </row>
    <row r="7" spans="2:6">
      <c r="B7" s="50">
        <v>0.1</v>
      </c>
      <c r="C7" s="38">
        <v>1</v>
      </c>
      <c r="E7" s="50">
        <v>0.1</v>
      </c>
      <c r="F7" s="38">
        <v>3</v>
      </c>
    </row>
    <row r="8" spans="2:6">
      <c r="B8" s="50">
        <v>0.25</v>
      </c>
      <c r="C8" s="38">
        <v>2</v>
      </c>
      <c r="E8" s="51">
        <v>0.13750000000000001</v>
      </c>
      <c r="F8" s="38">
        <v>4</v>
      </c>
    </row>
    <row r="9" spans="2:6">
      <c r="B9" s="50">
        <v>0.5</v>
      </c>
      <c r="C9" s="38">
        <v>3</v>
      </c>
      <c r="E9" s="51">
        <v>0.17499999999999999</v>
      </c>
      <c r="F9" s="38">
        <v>5</v>
      </c>
    </row>
    <row r="10" spans="2:6">
      <c r="B10" s="50">
        <v>0.75</v>
      </c>
      <c r="C10" s="38">
        <v>4</v>
      </c>
      <c r="E10" s="51">
        <v>0.21249999999999999</v>
      </c>
      <c r="F10" s="38">
        <v>6</v>
      </c>
    </row>
    <row r="11" spans="2:6">
      <c r="E11" s="51">
        <v>0.25</v>
      </c>
      <c r="F11" s="38">
        <v>7</v>
      </c>
    </row>
    <row r="12" spans="2:6">
      <c r="E12" s="51">
        <v>0.3125</v>
      </c>
      <c r="F12" s="38">
        <v>8</v>
      </c>
    </row>
    <row r="13" spans="2:6">
      <c r="E13" s="51">
        <v>0.375</v>
      </c>
      <c r="F13" s="38">
        <v>9</v>
      </c>
    </row>
    <row r="14" spans="2:6">
      <c r="E14" s="51">
        <v>0.4375</v>
      </c>
      <c r="F14" s="38">
        <v>10</v>
      </c>
    </row>
    <row r="15" spans="2:6">
      <c r="E15" s="51">
        <v>0.5</v>
      </c>
      <c r="F15" s="38">
        <v>11</v>
      </c>
    </row>
    <row r="16" spans="2:6">
      <c r="E16" s="51">
        <v>0.5625</v>
      </c>
      <c r="F16" s="38">
        <v>12</v>
      </c>
    </row>
    <row r="17" spans="5:6">
      <c r="E17" s="51">
        <v>0.625</v>
      </c>
      <c r="F17" s="38">
        <v>13</v>
      </c>
    </row>
    <row r="18" spans="5:6">
      <c r="E18" s="51">
        <v>0.6875</v>
      </c>
      <c r="F18" s="38">
        <v>14</v>
      </c>
    </row>
    <row r="19" spans="5:6">
      <c r="E19" s="51">
        <v>0.75</v>
      </c>
      <c r="F19" s="38">
        <v>15</v>
      </c>
    </row>
  </sheetData>
  <sheetProtection password="C58F" sheet="1"/>
  <mergeCells count="4">
    <mergeCell ref="E5:F5"/>
    <mergeCell ref="B5:C5"/>
    <mergeCell ref="B2:C2"/>
    <mergeCell ref="D2:E2"/>
  </mergeCells>
  <phoneticPr fontId="26" type="noConversion"/>
  <conditionalFormatting sqref="B7:C7">
    <cfRule type="expression" dxfId="16" priority="17" stopIfTrue="1">
      <formula>AND($D$2&lt;0.25, $D$2&gt;=0.1)</formula>
    </cfRule>
  </conditionalFormatting>
  <conditionalFormatting sqref="B8:C8">
    <cfRule type="expression" dxfId="15" priority="16" stopIfTrue="1">
      <formula>AND($D$2&gt;=0.25, $D$2&lt;0.5)</formula>
    </cfRule>
  </conditionalFormatting>
  <conditionalFormatting sqref="B9:C9">
    <cfRule type="expression" dxfId="14" priority="15" stopIfTrue="1">
      <formula>AND($D$2&gt;=0.5, $D$2&lt;0.75)</formula>
    </cfRule>
  </conditionalFormatting>
  <conditionalFormatting sqref="B10:C10">
    <cfRule type="expression" dxfId="13" priority="14" stopIfTrue="1">
      <formula>$D$2&gt;=0.75</formula>
    </cfRule>
  </conditionalFormatting>
  <conditionalFormatting sqref="E7:F7">
    <cfRule type="expression" dxfId="12" priority="13" stopIfTrue="1">
      <formula>AND($D$2&gt;=0.1, $D$2&lt;0.1375)</formula>
    </cfRule>
  </conditionalFormatting>
  <conditionalFormatting sqref="E8:F8">
    <cfRule type="expression" dxfId="11" priority="12" stopIfTrue="1">
      <formula>AND($D$2&gt;=0.1375, $D$2&lt;0.175)</formula>
    </cfRule>
  </conditionalFormatting>
  <conditionalFormatting sqref="E9:F9">
    <cfRule type="expression" dxfId="10" priority="11" stopIfTrue="1">
      <formula>AND($D$2&gt;=0.175, $D$2&lt;0.2125)</formula>
    </cfRule>
  </conditionalFormatting>
  <conditionalFormatting sqref="E10:F10">
    <cfRule type="expression" dxfId="9" priority="10" stopIfTrue="1">
      <formula>AND($D$2&gt;=0.2125, $D$2&lt;0.25)</formula>
    </cfRule>
  </conditionalFormatting>
  <conditionalFormatting sqref="E11:F11">
    <cfRule type="expression" dxfId="8" priority="9" stopIfTrue="1">
      <formula>AND($D$2&gt;=0.25, $D$2&lt;0.3125)</formula>
    </cfRule>
  </conditionalFormatting>
  <conditionalFormatting sqref="E12:F12">
    <cfRule type="expression" dxfId="7" priority="8" stopIfTrue="1">
      <formula>AND($D$2&gt;=0.3125, $D$2&lt;0.375)</formula>
    </cfRule>
  </conditionalFormatting>
  <conditionalFormatting sqref="E13:F13">
    <cfRule type="expression" dxfId="6" priority="7" stopIfTrue="1">
      <formula>AND($D$2&gt;=0.375, $D$2&lt;0.4375)</formula>
    </cfRule>
  </conditionalFormatting>
  <conditionalFormatting sqref="E14:F14">
    <cfRule type="expression" dxfId="5" priority="6" stopIfTrue="1">
      <formula>AND($D$2&gt;=0.4375, $D$2&lt;0.5)</formula>
    </cfRule>
  </conditionalFormatting>
  <conditionalFormatting sqref="E15:F15">
    <cfRule type="expression" dxfId="4" priority="5" stopIfTrue="1">
      <formula>AND($D$2&gt;=0.5, $D$2&lt;0.5625)</formula>
    </cfRule>
  </conditionalFormatting>
  <conditionalFormatting sqref="E16:F16">
    <cfRule type="expression" dxfId="3" priority="4" stopIfTrue="1">
      <formula>AND($D$2&gt;=0.5625, $D$2&lt;0.625)</formula>
    </cfRule>
  </conditionalFormatting>
  <conditionalFormatting sqref="E17:F17">
    <cfRule type="expression" dxfId="2" priority="3" stopIfTrue="1">
      <formula>AND($D$2&gt;=0.625, $D$2&lt;0.6875)</formula>
    </cfRule>
  </conditionalFormatting>
  <conditionalFormatting sqref="E18:F18">
    <cfRule type="expression" dxfId="1" priority="2" stopIfTrue="1">
      <formula>AND($D$2&gt;=0.6875, $D$2&lt;0.75)</formula>
    </cfRule>
  </conditionalFormatting>
  <conditionalFormatting sqref="E19:F19">
    <cfRule type="expression" dxfId="0" priority="1" stopIfTrue="1">
      <formula>$D$2&gt;=0.75</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zoomScale="85" zoomScaleNormal="85" zoomScalePageLayoutView="85" workbookViewId="0">
      <selection activeCell="T9" sqref="T9"/>
    </sheetView>
  </sheetViews>
  <sheetFormatPr baseColWidth="10" defaultColWidth="9.1640625" defaultRowHeight="14" x14ac:dyDescent="0"/>
  <cols>
    <col min="1" max="1" width="5" style="19" customWidth="1"/>
    <col min="2" max="2" width="8" style="19" customWidth="1"/>
    <col min="3" max="3" width="5.6640625" style="19" customWidth="1"/>
    <col min="4" max="4" width="1.5" style="19" customWidth="1"/>
    <col min="5" max="5" width="17.1640625" style="19" customWidth="1"/>
    <col min="6" max="6" width="10" style="19" customWidth="1"/>
    <col min="7" max="27" width="9.1640625" style="19"/>
    <col min="28" max="28" width="0" style="19" hidden="1" customWidth="1"/>
    <col min="29" max="16384" width="9.1640625" style="19"/>
  </cols>
  <sheetData>
    <row r="1" spans="1:20" ht="66.75" customHeight="1">
      <c r="B1" s="101" t="s">
        <v>1</v>
      </c>
      <c r="C1" s="101"/>
      <c r="D1" s="101"/>
      <c r="E1" s="101"/>
      <c r="F1" s="101"/>
      <c r="G1" s="101"/>
      <c r="H1" s="101"/>
      <c r="I1" s="101"/>
      <c r="J1" s="101"/>
      <c r="K1" s="101"/>
      <c r="L1" s="101"/>
      <c r="M1" s="101"/>
      <c r="N1" s="101"/>
      <c r="O1" s="101"/>
      <c r="P1" s="101"/>
      <c r="Q1" s="101"/>
      <c r="R1" s="101"/>
      <c r="S1" s="101"/>
      <c r="T1" s="101"/>
    </row>
    <row r="2" spans="1:20" ht="15" thickBot="1">
      <c r="A2" s="13"/>
      <c r="B2" s="36"/>
      <c r="C2" s="36"/>
      <c r="D2" s="36"/>
      <c r="E2" s="36"/>
      <c r="F2" s="36"/>
      <c r="G2" s="36"/>
      <c r="H2" s="36"/>
      <c r="I2" s="36"/>
      <c r="J2" s="36"/>
      <c r="K2" s="36"/>
      <c r="L2" s="37"/>
      <c r="M2" s="37"/>
      <c r="N2" s="37"/>
      <c r="O2" s="37"/>
      <c r="P2" s="37"/>
      <c r="Q2" s="37"/>
      <c r="R2" s="37"/>
      <c r="S2" s="37"/>
    </row>
    <row r="3" spans="1:20" ht="20" thickTop="1" thickBot="1">
      <c r="B3" s="93" t="s">
        <v>19</v>
      </c>
      <c r="C3" s="94"/>
      <c r="D3" s="94"/>
      <c r="E3" s="94"/>
      <c r="F3" s="94"/>
      <c r="G3" s="94"/>
      <c r="H3" s="94"/>
      <c r="I3" s="94"/>
      <c r="J3" s="94"/>
      <c r="K3" s="94"/>
      <c r="L3" s="94"/>
      <c r="M3" s="94"/>
      <c r="N3" s="94"/>
      <c r="O3" s="94"/>
      <c r="P3" s="94"/>
      <c r="Q3" s="94"/>
      <c r="R3" s="94"/>
      <c r="S3" s="95"/>
    </row>
    <row r="4" spans="1:20" ht="9" customHeight="1" thickTop="1">
      <c r="B4" s="29"/>
      <c r="C4" s="36"/>
      <c r="D4" s="36"/>
      <c r="E4" s="36"/>
      <c r="F4" s="36"/>
      <c r="G4" s="36"/>
      <c r="H4" s="36"/>
      <c r="I4" s="36"/>
      <c r="J4" s="36"/>
      <c r="K4" s="36"/>
      <c r="L4" s="37"/>
      <c r="M4" s="37"/>
      <c r="N4" s="37"/>
      <c r="O4" s="37"/>
      <c r="P4" s="37"/>
      <c r="Q4" s="37"/>
      <c r="R4" s="37"/>
      <c r="S4" s="37"/>
    </row>
    <row r="5" spans="1:20" ht="164.25" customHeight="1" thickBot="1">
      <c r="B5" s="96" t="s">
        <v>44</v>
      </c>
      <c r="C5" s="96"/>
      <c r="D5" s="96"/>
      <c r="E5" s="96"/>
      <c r="F5" s="96"/>
      <c r="G5" s="96"/>
      <c r="H5" s="96"/>
      <c r="I5" s="96"/>
      <c r="J5" s="96"/>
      <c r="K5" s="96"/>
      <c r="L5" s="96"/>
      <c r="M5" s="96"/>
      <c r="N5" s="96"/>
      <c r="O5" s="96"/>
      <c r="P5" s="96"/>
      <c r="Q5" s="96"/>
      <c r="R5" s="96"/>
      <c r="S5" s="96"/>
    </row>
    <row r="6" spans="1:20" ht="20" thickTop="1" thickBot="1">
      <c r="B6" s="98" t="s">
        <v>33</v>
      </c>
      <c r="C6" s="99"/>
      <c r="D6" s="99"/>
      <c r="E6" s="99"/>
      <c r="F6" s="99"/>
      <c r="G6" s="99"/>
      <c r="H6" s="99"/>
      <c r="I6" s="99"/>
      <c r="J6" s="99"/>
      <c r="K6" s="99"/>
      <c r="L6" s="99"/>
      <c r="M6" s="99"/>
      <c r="N6" s="99"/>
      <c r="O6" s="99"/>
      <c r="P6" s="99"/>
      <c r="Q6" s="99"/>
      <c r="R6" s="99"/>
      <c r="S6" s="100"/>
    </row>
    <row r="7" spans="1:20" ht="19" thickTop="1">
      <c r="B7" s="44"/>
      <c r="C7" s="44"/>
      <c r="D7" s="44"/>
      <c r="E7" s="44"/>
      <c r="F7" s="44"/>
      <c r="G7" s="44"/>
      <c r="H7" s="44"/>
      <c r="I7" s="44"/>
      <c r="J7" s="44"/>
      <c r="K7" s="44"/>
      <c r="L7" s="44"/>
      <c r="M7" s="44"/>
      <c r="N7" s="44"/>
      <c r="O7" s="44"/>
      <c r="P7" s="44"/>
      <c r="Q7" s="44"/>
      <c r="R7" s="44"/>
      <c r="S7" s="44"/>
    </row>
    <row r="8" spans="1:20" ht="16.5" customHeight="1">
      <c r="B8" s="88" t="s">
        <v>3</v>
      </c>
      <c r="C8" s="88"/>
      <c r="D8" s="88"/>
      <c r="E8" s="88"/>
      <c r="F8" s="88"/>
      <c r="G8" s="88"/>
      <c r="H8" s="88"/>
      <c r="I8" s="88"/>
      <c r="J8" s="88"/>
      <c r="K8" s="88"/>
      <c r="L8" s="88"/>
      <c r="M8" s="88"/>
      <c r="N8" s="88"/>
      <c r="O8" s="88"/>
      <c r="P8" s="88"/>
      <c r="Q8" s="88"/>
      <c r="R8" s="88"/>
      <c r="S8" s="88"/>
    </row>
    <row r="9" spans="1:20" ht="269.25" customHeight="1" thickBot="1">
      <c r="A9" s="13"/>
      <c r="B9" s="97"/>
      <c r="C9" s="97"/>
      <c r="D9" s="97"/>
      <c r="E9" s="97"/>
      <c r="F9" s="97"/>
      <c r="G9" s="97"/>
      <c r="H9" s="97"/>
      <c r="I9" s="97"/>
      <c r="J9" s="97"/>
      <c r="K9" s="97"/>
      <c r="L9" s="97"/>
      <c r="M9" s="97"/>
      <c r="N9" s="97"/>
      <c r="O9" s="97"/>
      <c r="P9" s="97"/>
      <c r="Q9" s="97"/>
      <c r="R9" s="97"/>
      <c r="S9" s="97"/>
    </row>
    <row r="10" spans="1:20" ht="20" thickTop="1" thickBot="1">
      <c r="B10" s="85" t="s">
        <v>34</v>
      </c>
      <c r="C10" s="86"/>
      <c r="D10" s="86"/>
      <c r="E10" s="86"/>
      <c r="F10" s="86"/>
      <c r="G10" s="86"/>
      <c r="H10" s="86"/>
      <c r="I10" s="86"/>
      <c r="J10" s="86"/>
      <c r="K10" s="86"/>
      <c r="L10" s="86"/>
      <c r="M10" s="86"/>
      <c r="N10" s="86"/>
      <c r="O10" s="86"/>
      <c r="P10" s="86"/>
      <c r="Q10" s="86"/>
      <c r="R10" s="86"/>
      <c r="S10" s="87"/>
    </row>
    <row r="11" spans="1:20" ht="15" customHeight="1" thickTop="1">
      <c r="A11" s="13"/>
      <c r="B11" s="29"/>
      <c r="C11" s="36"/>
      <c r="D11" s="36"/>
      <c r="E11" s="36"/>
      <c r="F11" s="36"/>
      <c r="G11" s="36"/>
      <c r="H11" s="36"/>
      <c r="I11" s="36"/>
      <c r="J11" s="36"/>
      <c r="K11" s="36"/>
      <c r="L11" s="37"/>
      <c r="M11" s="37"/>
      <c r="N11" s="37"/>
      <c r="O11" s="37"/>
      <c r="P11" s="37"/>
      <c r="Q11" s="37"/>
      <c r="R11" s="37"/>
      <c r="S11" s="37"/>
    </row>
    <row r="12" spans="1:20" ht="84" customHeight="1">
      <c r="A12" s="13"/>
      <c r="B12" s="88" t="s">
        <v>4</v>
      </c>
      <c r="C12" s="88"/>
      <c r="D12" s="88"/>
      <c r="E12" s="88"/>
      <c r="F12" s="88"/>
      <c r="G12" s="88"/>
      <c r="H12" s="88"/>
      <c r="I12" s="88"/>
      <c r="J12" s="88"/>
      <c r="K12" s="88"/>
      <c r="L12" s="88"/>
      <c r="M12" s="88"/>
      <c r="N12" s="88"/>
      <c r="O12" s="88"/>
      <c r="P12" s="88"/>
      <c r="Q12" s="88"/>
      <c r="R12" s="88"/>
      <c r="S12" s="88"/>
    </row>
    <row r="13" spans="1:20" ht="33.75" customHeight="1">
      <c r="A13" s="13"/>
      <c r="B13" s="90" t="s">
        <v>5</v>
      </c>
      <c r="C13" s="91"/>
      <c r="D13" s="92"/>
      <c r="E13" s="39" t="s">
        <v>6</v>
      </c>
      <c r="F13" s="40"/>
      <c r="G13" s="40"/>
      <c r="H13" s="40"/>
      <c r="I13" s="40"/>
      <c r="J13" s="40"/>
      <c r="K13" s="40"/>
      <c r="L13" s="40"/>
      <c r="M13" s="40"/>
      <c r="N13" s="40"/>
      <c r="O13" s="40"/>
      <c r="P13" s="40"/>
      <c r="Q13" s="40"/>
      <c r="R13" s="40"/>
      <c r="S13" s="40"/>
    </row>
    <row r="14" spans="1:20" ht="15">
      <c r="B14" s="82" t="s">
        <v>45</v>
      </c>
      <c r="C14" s="83"/>
      <c r="D14" s="84"/>
      <c r="E14" s="41">
        <v>1</v>
      </c>
      <c r="F14" s="42"/>
      <c r="G14" s="42"/>
      <c r="H14" s="42"/>
      <c r="I14" s="42"/>
      <c r="J14" s="42"/>
      <c r="K14" s="43"/>
      <c r="L14" s="43"/>
      <c r="M14" s="43"/>
      <c r="N14" s="43"/>
      <c r="O14" s="43"/>
      <c r="P14" s="43"/>
      <c r="Q14" s="43"/>
      <c r="R14" s="43"/>
      <c r="S14" s="43"/>
    </row>
    <row r="15" spans="1:20" ht="15">
      <c r="B15" s="82" t="s">
        <v>46</v>
      </c>
      <c r="C15" s="83"/>
      <c r="D15" s="84"/>
      <c r="E15" s="41">
        <v>0.8</v>
      </c>
      <c r="F15" s="43"/>
      <c r="G15" s="43"/>
      <c r="H15" s="43"/>
      <c r="I15" s="43"/>
      <c r="J15" s="43"/>
      <c r="K15" s="43"/>
      <c r="L15" s="43"/>
      <c r="M15" s="43"/>
      <c r="N15" s="43"/>
      <c r="O15" s="43"/>
      <c r="P15" s="43"/>
      <c r="Q15" s="43"/>
      <c r="R15" s="43"/>
      <c r="S15" s="43"/>
    </row>
    <row r="16" spans="1:20" ht="15">
      <c r="B16" s="82" t="s">
        <v>47</v>
      </c>
      <c r="C16" s="83"/>
      <c r="D16" s="84"/>
      <c r="E16" s="41">
        <v>0.6</v>
      </c>
      <c r="F16" s="43"/>
      <c r="G16" s="43"/>
      <c r="H16" s="43"/>
      <c r="I16" s="43"/>
      <c r="J16" s="43"/>
      <c r="K16" s="43"/>
      <c r="L16" s="43"/>
      <c r="M16" s="43"/>
      <c r="N16" s="43"/>
      <c r="O16" s="43"/>
      <c r="P16" s="43"/>
      <c r="Q16" s="43"/>
      <c r="R16" s="43"/>
      <c r="S16" s="43"/>
    </row>
    <row r="17" spans="2:19" ht="15">
      <c r="B17" s="82" t="s">
        <v>48</v>
      </c>
      <c r="C17" s="83"/>
      <c r="D17" s="84"/>
      <c r="E17" s="41">
        <v>0.4</v>
      </c>
      <c r="F17" s="43"/>
      <c r="G17" s="43"/>
      <c r="H17" s="43"/>
      <c r="I17" s="43"/>
      <c r="J17" s="43"/>
      <c r="K17" s="43"/>
      <c r="L17" s="43"/>
      <c r="M17" s="43"/>
      <c r="N17" s="43"/>
      <c r="O17" s="43"/>
      <c r="P17" s="43"/>
      <c r="Q17" s="43"/>
      <c r="R17" s="43"/>
      <c r="S17" s="43"/>
    </row>
    <row r="18" spans="2:19" ht="15">
      <c r="B18" s="82" t="s">
        <v>49</v>
      </c>
      <c r="C18" s="83"/>
      <c r="D18" s="84"/>
      <c r="E18" s="41">
        <v>0</v>
      </c>
      <c r="F18" s="43"/>
      <c r="G18" s="43"/>
      <c r="H18" s="43"/>
      <c r="I18" s="43"/>
      <c r="J18" s="43"/>
      <c r="K18" s="43"/>
      <c r="L18" s="43"/>
      <c r="M18" s="43"/>
      <c r="N18" s="43"/>
      <c r="O18" s="43"/>
      <c r="P18" s="43"/>
      <c r="Q18" s="43"/>
      <c r="R18" s="43"/>
      <c r="S18" s="43"/>
    </row>
    <row r="19" spans="2:19" ht="9" customHeight="1">
      <c r="B19" s="43"/>
      <c r="C19" s="43"/>
      <c r="D19" s="43"/>
      <c r="E19" s="43"/>
      <c r="F19" s="43"/>
      <c r="G19" s="43"/>
      <c r="H19" s="43"/>
      <c r="I19" s="43"/>
      <c r="J19" s="43"/>
      <c r="K19" s="43"/>
      <c r="L19" s="43"/>
      <c r="M19" s="43"/>
      <c r="N19" s="43"/>
      <c r="O19" s="43"/>
      <c r="P19" s="43"/>
      <c r="Q19" s="43"/>
      <c r="R19" s="43"/>
      <c r="S19" s="43"/>
    </row>
    <row r="20" spans="2:19" ht="194.25" customHeight="1">
      <c r="B20" s="89" t="s">
        <v>0</v>
      </c>
      <c r="C20" s="89"/>
      <c r="D20" s="89"/>
      <c r="E20" s="89"/>
      <c r="F20" s="89"/>
      <c r="G20" s="89"/>
      <c r="H20" s="89"/>
      <c r="I20" s="89"/>
      <c r="J20" s="89"/>
      <c r="K20" s="89"/>
      <c r="L20" s="89"/>
      <c r="M20" s="89"/>
      <c r="N20" s="89"/>
      <c r="O20" s="89"/>
      <c r="P20" s="89"/>
      <c r="Q20" s="89"/>
      <c r="R20" s="89"/>
      <c r="S20" s="89"/>
    </row>
  </sheetData>
  <sheetProtection sheet="1"/>
  <mergeCells count="14">
    <mergeCell ref="B3:S3"/>
    <mergeCell ref="B5:S5"/>
    <mergeCell ref="B8:S9"/>
    <mergeCell ref="B6:S6"/>
    <mergeCell ref="B1:T1"/>
    <mergeCell ref="B18:D18"/>
    <mergeCell ref="B10:S10"/>
    <mergeCell ref="B12:S12"/>
    <mergeCell ref="B20:S20"/>
    <mergeCell ref="B13:D13"/>
    <mergeCell ref="B14:D14"/>
    <mergeCell ref="B15:D15"/>
    <mergeCell ref="B16:D16"/>
    <mergeCell ref="B17:D17"/>
  </mergeCells>
  <phoneticPr fontId="26" type="noConversion"/>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RECORD DATA &amp; CALCULATE</vt:lpstr>
      <vt:lpstr>POINTS</vt:lpstr>
      <vt:lpstr>HELP</vt:lpstr>
    </vt:vector>
  </TitlesOfParts>
  <Company>USGBC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msparks</dc:creator>
  <cp:lastModifiedBy>Tristan Roberts</cp:lastModifiedBy>
  <dcterms:created xsi:type="dcterms:W3CDTF">2011-01-29T14:32:22Z</dcterms:created>
  <dcterms:modified xsi:type="dcterms:W3CDTF">2015-08-12T13:05:19Z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FolderId">
    <vt:lpwstr/>
  </property>
  <property fmtid="{D5CDD505-2E9C-101B-9397-08002B2CF9AE}" pid="3" name="Offisync_SaveTime">
    <vt:lpwstr/>
  </property>
  <property fmtid="{D5CDD505-2E9C-101B-9397-08002B2CF9AE}" pid="4" name="Offisync_IsSaved">
    <vt:lpwstr>False</vt:lpwstr>
  </property>
  <property fmtid="{D5CDD505-2E9C-101B-9397-08002B2CF9AE}" pid="5" name="Offisync_UniqueId">
    <vt:lpwstr>257181;18928684</vt:lpwstr>
  </property>
  <property fmtid="{D5CDD505-2E9C-101B-9397-08002B2CF9AE}" pid="6" name="CentralDesktop_MDAdded">
    <vt:lpwstr>True</vt:lpwstr>
  </property>
  <property fmtid="{D5CDD505-2E9C-101B-9397-08002B2CF9AE}" pid="7" name="Offisync_FileTitle">
    <vt:lpwstr/>
  </property>
  <property fmtid="{D5CDD505-2E9C-101B-9397-08002B2CF9AE}" pid="8" name="Offisync_UpdateToken">
    <vt:lpwstr>2012-05-15T10:28:48-0600</vt:lpwstr>
  </property>
  <property fmtid="{D5CDD505-2E9C-101B-9397-08002B2CF9AE}" pid="9" name="Offisync_ProviderName">
    <vt:lpwstr>Central Desktop</vt:lpwstr>
  </property>
</Properties>
</file>